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9"/>
  <workbookPr codeName="ThisWorkbook"/>
  <mc:AlternateContent xmlns:mc="http://schemas.openxmlformats.org/markup-compatibility/2006">
    <mc:Choice Requires="x15">
      <x15ac:absPath xmlns:x15ac="http://schemas.microsoft.com/office/spreadsheetml/2010/11/ac" url="/Users/carinevansteenbrugge/Desktop/"/>
    </mc:Choice>
  </mc:AlternateContent>
  <xr:revisionPtr revIDLastSave="0" documentId="8_{41521AF0-2F66-164E-BE43-2D8EBDE507E8}" xr6:coauthVersionLast="37" xr6:coauthVersionMax="37" xr10:uidLastSave="{00000000-0000-0000-0000-000000000000}"/>
  <bookViews>
    <workbookView xWindow="0" yWindow="460" windowWidth="19180" windowHeight="8160" activeTab="1" xr2:uid="{00000000-000D-0000-FFFF-FFFF00000000}"/>
  </bookViews>
  <sheets>
    <sheet name="Facteurs de risque" sheetId="4" state="hidden" r:id="rId1"/>
    <sheet name="évaluation globale des risques" sheetId="5" r:id="rId2"/>
    <sheet name="Sheet1" sheetId="7" state="hidden" r:id="rId3"/>
    <sheet name="tableau de bord" sheetId="8" r:id="rId4"/>
    <sheet name="Définition des termes" sheetId="6" r:id="rId5"/>
  </sheets>
  <definedNames>
    <definedName name="_xlnm.Print_Area" localSheetId="3">'tableau de bord'!$A$1:$O$293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37" i="5" l="1"/>
  <c r="AV136" i="5"/>
  <c r="AU137" i="5"/>
  <c r="AU136" i="5"/>
  <c r="AU220" i="5" l="1"/>
  <c r="AV220" i="5" s="1"/>
  <c r="AU221" i="5"/>
  <c r="AW221" i="5" s="1"/>
  <c r="AU222" i="5"/>
  <c r="AW222" i="5" s="1"/>
  <c r="AU223" i="5"/>
  <c r="AX223" i="5" s="1"/>
  <c r="AU224" i="5"/>
  <c r="AV224" i="5" s="1"/>
  <c r="AU225" i="5"/>
  <c r="AW225" i="5" s="1"/>
  <c r="AU226" i="5"/>
  <c r="AW226" i="5" s="1"/>
  <c r="AU227" i="5"/>
  <c r="AX227" i="5" s="1"/>
  <c r="AU228" i="5"/>
  <c r="AV228" i="5" s="1"/>
  <c r="AU229" i="5"/>
  <c r="AW229" i="5" s="1"/>
  <c r="AU230" i="5"/>
  <c r="AW230" i="5" s="1"/>
  <c r="AU231" i="5"/>
  <c r="AV231" i="5" s="1"/>
  <c r="AU232" i="5"/>
  <c r="AV232" i="5" s="1"/>
  <c r="AU233" i="5"/>
  <c r="AW233" i="5" s="1"/>
  <c r="AX233" i="5"/>
  <c r="AU234" i="5"/>
  <c r="AW234" i="5" s="1"/>
  <c r="AU235" i="5"/>
  <c r="AV235" i="5" s="1"/>
  <c r="AW235" i="5"/>
  <c r="AU236" i="5"/>
  <c r="AV236" i="5" s="1"/>
  <c r="AU237" i="5"/>
  <c r="AW237" i="5" s="1"/>
  <c r="AU238" i="5"/>
  <c r="AW238" i="5" s="1"/>
  <c r="AU211" i="5"/>
  <c r="AW211" i="5" s="1"/>
  <c r="AU210" i="5"/>
  <c r="AY210" i="5" s="1"/>
  <c r="AU209" i="5"/>
  <c r="AW209" i="5" s="1"/>
  <c r="AU208" i="5"/>
  <c r="AY208" i="5" s="1"/>
  <c r="AU207" i="5"/>
  <c r="AW207" i="5" s="1"/>
  <c r="AU206" i="5"/>
  <c r="AY206" i="5" s="1"/>
  <c r="AU205" i="5"/>
  <c r="AW205" i="5" s="1"/>
  <c r="AU204" i="5"/>
  <c r="AY204" i="5" s="1"/>
  <c r="AU203" i="5"/>
  <c r="AW203" i="5" s="1"/>
  <c r="AU202" i="5"/>
  <c r="AY202" i="5" s="1"/>
  <c r="AU201" i="5"/>
  <c r="AW201" i="5" s="1"/>
  <c r="AU200" i="5"/>
  <c r="AY200" i="5" s="1"/>
  <c r="AU199" i="5"/>
  <c r="AW199" i="5" s="1"/>
  <c r="AU198" i="5"/>
  <c r="AY198" i="5" s="1"/>
  <c r="AU197" i="5"/>
  <c r="AW197" i="5" s="1"/>
  <c r="AU196" i="5"/>
  <c r="AY196" i="5" s="1"/>
  <c r="AU195" i="5"/>
  <c r="AW195" i="5" s="1"/>
  <c r="AU194" i="5"/>
  <c r="AY194" i="5" s="1"/>
  <c r="AU193" i="5"/>
  <c r="AW193" i="5" s="1"/>
  <c r="AU192" i="5"/>
  <c r="AV176" i="5"/>
  <c r="AV175" i="5"/>
  <c r="AU176" i="5"/>
  <c r="AU175" i="5"/>
  <c r="BB188" i="5"/>
  <c r="BH188" i="5" s="1"/>
  <c r="AY188" i="5"/>
  <c r="BF188" i="5" s="1"/>
  <c r="BB187" i="5"/>
  <c r="BH187" i="5" s="1"/>
  <c r="AY187" i="5"/>
  <c r="BF187" i="5" s="1"/>
  <c r="BB186" i="5"/>
  <c r="BH186" i="5" s="1"/>
  <c r="AY186" i="5"/>
  <c r="BF186" i="5" s="1"/>
  <c r="BB185" i="5"/>
  <c r="BH185" i="5" s="1"/>
  <c r="AY185" i="5"/>
  <c r="BF185" i="5" s="1"/>
  <c r="BB184" i="5"/>
  <c r="BH184" i="5" s="1"/>
  <c r="AY184" i="5"/>
  <c r="BF184" i="5" s="1"/>
  <c r="BB183" i="5"/>
  <c r="BH183" i="5" s="1"/>
  <c r="AY183" i="5"/>
  <c r="BF183" i="5" s="1"/>
  <c r="BB182" i="5"/>
  <c r="BH182" i="5" s="1"/>
  <c r="AY182" i="5"/>
  <c r="BF182" i="5" s="1"/>
  <c r="BB181" i="5"/>
  <c r="BH181" i="5" s="1"/>
  <c r="AY181" i="5"/>
  <c r="BF181" i="5" s="1"/>
  <c r="BB180" i="5"/>
  <c r="BH180" i="5" s="1"/>
  <c r="AY180" i="5"/>
  <c r="BF180" i="5" s="1"/>
  <c r="BB179" i="5"/>
  <c r="BH179" i="5" s="1"/>
  <c r="AY179" i="5"/>
  <c r="BF179" i="5" s="1"/>
  <c r="AU167" i="5"/>
  <c r="AY167" i="5" s="1"/>
  <c r="AU166" i="5"/>
  <c r="AZ166" i="5" s="1"/>
  <c r="AU165" i="5"/>
  <c r="AW165" i="5" s="1"/>
  <c r="AU164" i="5"/>
  <c r="AY164" i="5" s="1"/>
  <c r="AU163" i="5"/>
  <c r="AY163" i="5" s="1"/>
  <c r="AU162" i="5"/>
  <c r="AZ162" i="5" s="1"/>
  <c r="AU161" i="5"/>
  <c r="AW161" i="5" s="1"/>
  <c r="AU160" i="5"/>
  <c r="AY160" i="5" s="1"/>
  <c r="AU159" i="5"/>
  <c r="AY159" i="5" s="1"/>
  <c r="AU158" i="5"/>
  <c r="AZ158" i="5" s="1"/>
  <c r="AU157" i="5"/>
  <c r="AW157" i="5" s="1"/>
  <c r="AU156" i="5"/>
  <c r="AY156" i="5" s="1"/>
  <c r="AU155" i="5"/>
  <c r="AY155" i="5" s="1"/>
  <c r="AU154" i="5"/>
  <c r="AZ154" i="5" s="1"/>
  <c r="AU153" i="5"/>
  <c r="AW153" i="5" s="1"/>
  <c r="AU152" i="5"/>
  <c r="AY152" i="5" s="1"/>
  <c r="AU151" i="5"/>
  <c r="AY151" i="5" s="1"/>
  <c r="AU150" i="5"/>
  <c r="AZ150" i="5" s="1"/>
  <c r="AU149" i="5"/>
  <c r="AW149" i="5" s="1"/>
  <c r="AU148" i="5"/>
  <c r="AZ148" i="5" s="1"/>
  <c r="BB144" i="5"/>
  <c r="BH144" i="5" s="1"/>
  <c r="AY144" i="5"/>
  <c r="BF144" i="5" s="1"/>
  <c r="BB143" i="5"/>
  <c r="BH143" i="5" s="1"/>
  <c r="AY143" i="5"/>
  <c r="BF143" i="5" s="1"/>
  <c r="BB142" i="5"/>
  <c r="BH142" i="5" s="1"/>
  <c r="AY142" i="5"/>
  <c r="BF142" i="5" s="1"/>
  <c r="BB141" i="5"/>
  <c r="BH141" i="5" s="1"/>
  <c r="AY141" i="5"/>
  <c r="BF141" i="5" s="1"/>
  <c r="BB140" i="5"/>
  <c r="BH140" i="5" s="1"/>
  <c r="AY140" i="5"/>
  <c r="BF140" i="5" s="1"/>
  <c r="BB139" i="5"/>
  <c r="BH139" i="5" s="1"/>
  <c r="AY139" i="5"/>
  <c r="BF139" i="5" s="1"/>
  <c r="BB138" i="5"/>
  <c r="BH138" i="5" s="1"/>
  <c r="AY138" i="5"/>
  <c r="BF138" i="5" s="1"/>
  <c r="BB137" i="5"/>
  <c r="BH137" i="5" s="1"/>
  <c r="AY137" i="5"/>
  <c r="BF137" i="5" s="1"/>
  <c r="BB136" i="5"/>
  <c r="BH136" i="5" s="1"/>
  <c r="AY136" i="5"/>
  <c r="BF136" i="5" s="1"/>
  <c r="BB135" i="5"/>
  <c r="BH135" i="5" s="1"/>
  <c r="AY135" i="5"/>
  <c r="BF135" i="5" s="1"/>
  <c r="AU128" i="5"/>
  <c r="BA128" i="5" s="1"/>
  <c r="AU127" i="5"/>
  <c r="AY127" i="5" s="1"/>
  <c r="AU126" i="5"/>
  <c r="BA126" i="5" s="1"/>
  <c r="AU125" i="5"/>
  <c r="AY125" i="5" s="1"/>
  <c r="AU124" i="5"/>
  <c r="BA124" i="5" s="1"/>
  <c r="AU123" i="5"/>
  <c r="AY123" i="5" s="1"/>
  <c r="AU122" i="5"/>
  <c r="BA122" i="5" s="1"/>
  <c r="AU121" i="5"/>
  <c r="AY121" i="5" s="1"/>
  <c r="AU120" i="5"/>
  <c r="BA120" i="5" s="1"/>
  <c r="AU119" i="5"/>
  <c r="AY119" i="5" s="1"/>
  <c r="AU118" i="5"/>
  <c r="BA118" i="5" s="1"/>
  <c r="AU117" i="5"/>
  <c r="AY117" i="5" s="1"/>
  <c r="AU116" i="5"/>
  <c r="BA116" i="5" s="1"/>
  <c r="AU115" i="5"/>
  <c r="AY115" i="5" s="1"/>
  <c r="AU114" i="5"/>
  <c r="BA114" i="5" s="1"/>
  <c r="AU113" i="5"/>
  <c r="AY113" i="5" s="1"/>
  <c r="AU112" i="5"/>
  <c r="BA112" i="5" s="1"/>
  <c r="AU111" i="5"/>
  <c r="AY111" i="5" s="1"/>
  <c r="AU110" i="5"/>
  <c r="BA110" i="5" s="1"/>
  <c r="AU109" i="5"/>
  <c r="AW109" i="5" s="1"/>
  <c r="AW83" i="5"/>
  <c r="AW82" i="5"/>
  <c r="AV83" i="5"/>
  <c r="AV82" i="5"/>
  <c r="BB104" i="5"/>
  <c r="BH104" i="5" s="1"/>
  <c r="AY104" i="5"/>
  <c r="BF104" i="5" s="1"/>
  <c r="BB103" i="5"/>
  <c r="BH103" i="5" s="1"/>
  <c r="AY103" i="5"/>
  <c r="BF103" i="5" s="1"/>
  <c r="BB102" i="5"/>
  <c r="BH102" i="5" s="1"/>
  <c r="AY102" i="5"/>
  <c r="BF102" i="5" s="1"/>
  <c r="BB101" i="5"/>
  <c r="BH101" i="5" s="1"/>
  <c r="AY101" i="5"/>
  <c r="BF101" i="5" s="1"/>
  <c r="BB100" i="5"/>
  <c r="BH100" i="5" s="1"/>
  <c r="AY100" i="5"/>
  <c r="BF100" i="5" s="1"/>
  <c r="BB99" i="5"/>
  <c r="BH99" i="5" s="1"/>
  <c r="AY99" i="5"/>
  <c r="BF99" i="5" s="1"/>
  <c r="BB98" i="5"/>
  <c r="BH98" i="5" s="1"/>
  <c r="AY98" i="5"/>
  <c r="BF98" i="5" s="1"/>
  <c r="BB97" i="5"/>
  <c r="BH97" i="5" s="1"/>
  <c r="AY97" i="5"/>
  <c r="BF97" i="5" s="1"/>
  <c r="BB96" i="5"/>
  <c r="BH96" i="5" s="1"/>
  <c r="AY96" i="5"/>
  <c r="BF96" i="5" s="1"/>
  <c r="BB95" i="5"/>
  <c r="BH95" i="5" s="1"/>
  <c r="AY95" i="5"/>
  <c r="BF95" i="5" s="1"/>
  <c r="AU57" i="5"/>
  <c r="AZ57" i="5" s="1"/>
  <c r="AU58" i="5"/>
  <c r="AY58" i="5" s="1"/>
  <c r="AU59" i="5"/>
  <c r="AX59" i="5" s="1"/>
  <c r="AU60" i="5"/>
  <c r="AW60" i="5" s="1"/>
  <c r="AU61" i="5"/>
  <c r="AX61" i="5" s="1"/>
  <c r="AU62" i="5"/>
  <c r="AZ62" i="5" s="1"/>
  <c r="AU63" i="5"/>
  <c r="AV63" i="5" s="1"/>
  <c r="AU64" i="5"/>
  <c r="AW64" i="5" s="1"/>
  <c r="AU65" i="5"/>
  <c r="AX65" i="5" s="1"/>
  <c r="AU66" i="5"/>
  <c r="AZ66" i="5" s="1"/>
  <c r="AU67" i="5"/>
  <c r="AV67" i="5" s="1"/>
  <c r="AU68" i="5"/>
  <c r="AW68" i="5" s="1"/>
  <c r="AU69" i="5"/>
  <c r="AX69" i="5" s="1"/>
  <c r="AU70" i="5"/>
  <c r="AZ70" i="5" s="1"/>
  <c r="AU71" i="5"/>
  <c r="AV71" i="5" s="1"/>
  <c r="AU72" i="5"/>
  <c r="AW72" i="5" s="1"/>
  <c r="AU73" i="5"/>
  <c r="AX73" i="5" s="1"/>
  <c r="AU74" i="5"/>
  <c r="AZ74" i="5" s="1"/>
  <c r="AU75" i="5"/>
  <c r="AV75" i="5" s="1"/>
  <c r="AV12" i="5"/>
  <c r="AV11" i="5"/>
  <c r="AU12" i="5"/>
  <c r="AU11" i="5"/>
  <c r="BB22" i="5"/>
  <c r="BH22" i="5" s="1"/>
  <c r="BB23" i="5"/>
  <c r="BH23" i="5" s="1"/>
  <c r="BB24" i="5"/>
  <c r="BH24" i="5" s="1"/>
  <c r="BB25" i="5"/>
  <c r="BH25" i="5" s="1"/>
  <c r="BB26" i="5"/>
  <c r="BH26" i="5" s="1"/>
  <c r="BB27" i="5"/>
  <c r="BH27" i="5" s="1"/>
  <c r="BB28" i="5"/>
  <c r="BH28" i="5" s="1"/>
  <c r="BB29" i="5"/>
  <c r="BH29" i="5" s="1"/>
  <c r="BB30" i="5"/>
  <c r="BH30" i="5" s="1"/>
  <c r="BB21" i="5"/>
  <c r="BH21" i="5" s="1"/>
  <c r="AY31" i="5"/>
  <c r="AY32" i="5"/>
  <c r="AY33" i="5"/>
  <c r="AY34" i="5"/>
  <c r="AY35" i="5"/>
  <c r="AY36" i="5"/>
  <c r="AY37" i="5"/>
  <c r="AY38" i="5"/>
  <c r="AY39" i="5"/>
  <c r="AY40" i="5"/>
  <c r="AY41" i="5"/>
  <c r="AY42" i="5"/>
  <c r="AY43" i="5"/>
  <c r="AY44" i="5"/>
  <c r="AY45" i="5"/>
  <c r="AY46" i="5"/>
  <c r="AY47" i="5"/>
  <c r="AY48" i="5"/>
  <c r="AY49" i="5"/>
  <c r="AY50" i="5"/>
  <c r="AY51" i="5"/>
  <c r="AY52" i="5"/>
  <c r="AY22" i="5"/>
  <c r="BF22" i="5" s="1"/>
  <c r="AY23" i="5"/>
  <c r="BF23" i="5" s="1"/>
  <c r="AY24" i="5"/>
  <c r="BF24" i="5" s="1"/>
  <c r="AY25" i="5"/>
  <c r="BF25" i="5" s="1"/>
  <c r="AY26" i="5"/>
  <c r="BF26" i="5" s="1"/>
  <c r="AY27" i="5"/>
  <c r="BF27" i="5" s="1"/>
  <c r="AY28" i="5"/>
  <c r="BF28" i="5" s="1"/>
  <c r="AY29" i="5"/>
  <c r="BF29" i="5" s="1"/>
  <c r="AY30" i="5"/>
  <c r="BF30" i="5" s="1"/>
  <c r="AY21" i="5"/>
  <c r="BF21" i="5" s="1"/>
  <c r="AV223" i="5" l="1"/>
  <c r="AY235" i="5"/>
  <c r="AY233" i="5"/>
  <c r="AW231" i="5"/>
  <c r="AX229" i="5"/>
  <c r="AY229" i="5"/>
  <c r="AY236" i="5"/>
  <c r="AY224" i="5"/>
  <c r="AW206" i="5"/>
  <c r="AW210" i="5"/>
  <c r="AW148" i="5"/>
  <c r="AX148" i="5"/>
  <c r="AZ149" i="5"/>
  <c r="AX237" i="5"/>
  <c r="AW236" i="5"/>
  <c r="AV233" i="5"/>
  <c r="AV229" i="5"/>
  <c r="AY226" i="5"/>
  <c r="AW224" i="5"/>
  <c r="AY222" i="5"/>
  <c r="AV237" i="5"/>
  <c r="AY237" i="5"/>
  <c r="AX235" i="5"/>
  <c r="BC235" i="5" s="1"/>
  <c r="BE235" i="5" s="1"/>
  <c r="BC233" i="5"/>
  <c r="BE233" i="5" s="1"/>
  <c r="AY232" i="5"/>
  <c r="AW232" i="5"/>
  <c r="AY231" i="5"/>
  <c r="AX231" i="5"/>
  <c r="BC231" i="5" s="1"/>
  <c r="BE231" i="5" s="1"/>
  <c r="AW228" i="5"/>
  <c r="AY228" i="5"/>
  <c r="AW227" i="5"/>
  <c r="AY227" i="5"/>
  <c r="AV227" i="5"/>
  <c r="AV225" i="5"/>
  <c r="AY225" i="5"/>
  <c r="AX225" i="5"/>
  <c r="AW223" i="5"/>
  <c r="AY223" i="5"/>
  <c r="AV221" i="5"/>
  <c r="AY221" i="5"/>
  <c r="AX221" i="5"/>
  <c r="AY220" i="5"/>
  <c r="AW220" i="5"/>
  <c r="AW208" i="5"/>
  <c r="AW204" i="5"/>
  <c r="AW202" i="5"/>
  <c r="AW200" i="5"/>
  <c r="AW198" i="5"/>
  <c r="AV117" i="5"/>
  <c r="AV238" i="5"/>
  <c r="AX236" i="5"/>
  <c r="BC236" i="5" s="1"/>
  <c r="BE236" i="5" s="1"/>
  <c r="AV234" i="5"/>
  <c r="AX232" i="5"/>
  <c r="AV230" i="5"/>
  <c r="AX228" i="5"/>
  <c r="AV226" i="5"/>
  <c r="AX224" i="5"/>
  <c r="AV222" i="5"/>
  <c r="AX220" i="5"/>
  <c r="AY230" i="5"/>
  <c r="AX238" i="5"/>
  <c r="AX234" i="5"/>
  <c r="AX230" i="5"/>
  <c r="AX226" i="5"/>
  <c r="AX222" i="5"/>
  <c r="AY238" i="5"/>
  <c r="AY234" i="5"/>
  <c r="AZ126" i="5"/>
  <c r="AX154" i="5"/>
  <c r="AW156" i="5"/>
  <c r="AX158" i="5"/>
  <c r="AW160" i="5"/>
  <c r="AX162" i="5"/>
  <c r="AW164" i="5"/>
  <c r="AX166" i="5"/>
  <c r="AY211" i="5"/>
  <c r="AZ125" i="5"/>
  <c r="AX122" i="5"/>
  <c r="AV125" i="5"/>
  <c r="AZ122" i="5"/>
  <c r="AX196" i="5"/>
  <c r="AX198" i="5"/>
  <c r="AX200" i="5"/>
  <c r="AX202" i="5"/>
  <c r="AX204" i="5"/>
  <c r="AX206" i="5"/>
  <c r="AX208" i="5"/>
  <c r="AX210" i="5"/>
  <c r="AV64" i="5"/>
  <c r="AV113" i="5"/>
  <c r="BA125" i="5"/>
  <c r="AZ128" i="5"/>
  <c r="AZ120" i="5"/>
  <c r="AV154" i="5"/>
  <c r="AV156" i="5"/>
  <c r="AV158" i="5"/>
  <c r="AV160" i="5"/>
  <c r="AV162" i="5"/>
  <c r="AV164" i="5"/>
  <c r="AV166" i="5"/>
  <c r="AW196" i="5"/>
  <c r="AW194" i="5"/>
  <c r="AX194" i="5"/>
  <c r="AU212" i="5"/>
  <c r="H233" i="8" s="1"/>
  <c r="AW192" i="5"/>
  <c r="AX192" i="5"/>
  <c r="AX193" i="5"/>
  <c r="AV194" i="5"/>
  <c r="AZ194" i="5"/>
  <c r="AX195" i="5"/>
  <c r="AV196" i="5"/>
  <c r="AZ196" i="5"/>
  <c r="AX197" i="5"/>
  <c r="AV198" i="5"/>
  <c r="AZ198" i="5"/>
  <c r="AX199" i="5"/>
  <c r="AV200" i="5"/>
  <c r="AZ200" i="5"/>
  <c r="AX201" i="5"/>
  <c r="AV202" i="5"/>
  <c r="AZ202" i="5"/>
  <c r="AX203" i="5"/>
  <c r="AV204" i="5"/>
  <c r="AZ204" i="5"/>
  <c r="AX205" i="5"/>
  <c r="AV206" i="5"/>
  <c r="AZ206" i="5"/>
  <c r="AX207" i="5"/>
  <c r="AV208" i="5"/>
  <c r="AZ208" i="5"/>
  <c r="AX209" i="5"/>
  <c r="AV210" i="5"/>
  <c r="AZ210" i="5"/>
  <c r="AX211" i="5"/>
  <c r="AY195" i="5"/>
  <c r="AY197" i="5"/>
  <c r="AY199" i="5"/>
  <c r="AY205" i="5"/>
  <c r="AY209" i="5"/>
  <c r="AY192" i="5"/>
  <c r="AV193" i="5"/>
  <c r="AZ193" i="5"/>
  <c r="AV195" i="5"/>
  <c r="AZ195" i="5"/>
  <c r="AV197" i="5"/>
  <c r="AZ197" i="5"/>
  <c r="AV199" i="5"/>
  <c r="AZ199" i="5"/>
  <c r="AV201" i="5"/>
  <c r="AZ201" i="5"/>
  <c r="AV203" i="5"/>
  <c r="AZ203" i="5"/>
  <c r="AV205" i="5"/>
  <c r="AZ205" i="5"/>
  <c r="AV207" i="5"/>
  <c r="AZ207" i="5"/>
  <c r="AV209" i="5"/>
  <c r="AZ209" i="5"/>
  <c r="AV211" i="5"/>
  <c r="AZ211" i="5"/>
  <c r="AY193" i="5"/>
  <c r="AY201" i="5"/>
  <c r="AY203" i="5"/>
  <c r="AY207" i="5"/>
  <c r="AV192" i="5"/>
  <c r="AZ192" i="5"/>
  <c r="BG179" i="5"/>
  <c r="BI179" i="5"/>
  <c r="BA179" i="5"/>
  <c r="BC179" i="5"/>
  <c r="AV72" i="5"/>
  <c r="AX110" i="5"/>
  <c r="AX114" i="5"/>
  <c r="BA121" i="5"/>
  <c r="AZ124" i="5"/>
  <c r="AZ116" i="5"/>
  <c r="AZ112" i="5"/>
  <c r="AU168" i="5"/>
  <c r="H168" i="8" s="1"/>
  <c r="AV150" i="5"/>
  <c r="AV152" i="5"/>
  <c r="AZ153" i="5"/>
  <c r="AX156" i="5"/>
  <c r="AZ157" i="5"/>
  <c r="AX160" i="5"/>
  <c r="AZ161" i="5"/>
  <c r="AX164" i="5"/>
  <c r="AZ165" i="5"/>
  <c r="AV68" i="5"/>
  <c r="BA95" i="5"/>
  <c r="BA113" i="5"/>
  <c r="BA117" i="5"/>
  <c r="AX126" i="5"/>
  <c r="AZ127" i="5"/>
  <c r="AZ123" i="5"/>
  <c r="AZ119" i="5"/>
  <c r="AZ115" i="5"/>
  <c r="AZ111" i="5"/>
  <c r="AX150" i="5"/>
  <c r="AX152" i="5"/>
  <c r="AZ156" i="5"/>
  <c r="AZ160" i="5"/>
  <c r="AZ164" i="5"/>
  <c r="AZ118" i="5"/>
  <c r="AZ114" i="5"/>
  <c r="AZ110" i="5"/>
  <c r="AV58" i="5"/>
  <c r="AW110" i="5"/>
  <c r="AW114" i="5"/>
  <c r="AX118" i="5"/>
  <c r="AV121" i="5"/>
  <c r="AZ121" i="5"/>
  <c r="AZ117" i="5"/>
  <c r="AZ113" i="5"/>
  <c r="AX149" i="5"/>
  <c r="AY150" i="5"/>
  <c r="AV151" i="5"/>
  <c r="AW152" i="5"/>
  <c r="AZ152" i="5"/>
  <c r="AX153" i="5"/>
  <c r="AY154" i="5"/>
  <c r="AV155" i="5"/>
  <c r="AX157" i="5"/>
  <c r="AY158" i="5"/>
  <c r="AV159" i="5"/>
  <c r="AX161" i="5"/>
  <c r="AY162" i="5"/>
  <c r="AV163" i="5"/>
  <c r="AX165" i="5"/>
  <c r="AY166" i="5"/>
  <c r="AV167" i="5"/>
  <c r="AY148" i="5"/>
  <c r="AY149" i="5"/>
  <c r="AW151" i="5"/>
  <c r="AZ151" i="5"/>
  <c r="AY153" i="5"/>
  <c r="AW155" i="5"/>
  <c r="AZ155" i="5"/>
  <c r="AY157" i="5"/>
  <c r="AW159" i="5"/>
  <c r="AZ159" i="5"/>
  <c r="AY161" i="5"/>
  <c r="AW163" i="5"/>
  <c r="AZ163" i="5"/>
  <c r="AY165" i="5"/>
  <c r="AW167" i="5"/>
  <c r="AZ167" i="5"/>
  <c r="AV148" i="5"/>
  <c r="AV149" i="5"/>
  <c r="AW150" i="5"/>
  <c r="AX151" i="5"/>
  <c r="AV153" i="5"/>
  <c r="AW154" i="5"/>
  <c r="AX155" i="5"/>
  <c r="AV157" i="5"/>
  <c r="AW158" i="5"/>
  <c r="AX159" i="5"/>
  <c r="AV161" i="5"/>
  <c r="AW162" i="5"/>
  <c r="AX163" i="5"/>
  <c r="AV165" i="5"/>
  <c r="AW166" i="5"/>
  <c r="AX167" i="5"/>
  <c r="BI135" i="5"/>
  <c r="BC135" i="5"/>
  <c r="BG135" i="5"/>
  <c r="BA135" i="5"/>
  <c r="AZ109" i="5"/>
  <c r="AX109" i="5"/>
  <c r="BG95" i="5"/>
  <c r="AV74" i="5"/>
  <c r="AV70" i="5"/>
  <c r="AV66" i="5"/>
  <c r="AV62" i="5"/>
  <c r="AW75" i="5"/>
  <c r="AW71" i="5"/>
  <c r="AW67" i="5"/>
  <c r="AW63" i="5"/>
  <c r="AW57" i="5"/>
  <c r="AX72" i="5"/>
  <c r="AX68" i="5"/>
  <c r="AX64" i="5"/>
  <c r="AX60" i="5"/>
  <c r="AY73" i="5"/>
  <c r="AY69" i="5"/>
  <c r="AY65" i="5"/>
  <c r="AY61" i="5"/>
  <c r="AZ73" i="5"/>
  <c r="AZ69" i="5"/>
  <c r="AZ65" i="5"/>
  <c r="AZ61" i="5"/>
  <c r="AV109" i="5"/>
  <c r="AV111" i="5"/>
  <c r="AX112" i="5"/>
  <c r="AV115" i="5"/>
  <c r="AX116" i="5"/>
  <c r="AV119" i="5"/>
  <c r="AX120" i="5"/>
  <c r="AV123" i="5"/>
  <c r="AX124" i="5"/>
  <c r="AV127" i="5"/>
  <c r="AX128" i="5"/>
  <c r="BA21" i="5"/>
  <c r="AV73" i="5"/>
  <c r="AV69" i="5"/>
  <c r="AV65" i="5"/>
  <c r="AV61" i="5"/>
  <c r="AW74" i="5"/>
  <c r="AW70" i="5"/>
  <c r="AW66" i="5"/>
  <c r="AW62" i="5"/>
  <c r="AX75" i="5"/>
  <c r="AX71" i="5"/>
  <c r="AX67" i="5"/>
  <c r="AX63" i="5"/>
  <c r="AX57" i="5"/>
  <c r="AY72" i="5"/>
  <c r="AY68" i="5"/>
  <c r="AY64" i="5"/>
  <c r="AY60" i="5"/>
  <c r="AZ72" i="5"/>
  <c r="AZ68" i="5"/>
  <c r="AZ64" i="5"/>
  <c r="BA111" i="5"/>
  <c r="BA115" i="5"/>
  <c r="AW118" i="5"/>
  <c r="BA119" i="5"/>
  <c r="AW122" i="5"/>
  <c r="BA123" i="5"/>
  <c r="AW126" i="5"/>
  <c r="BA127" i="5"/>
  <c r="AW73" i="5"/>
  <c r="AW69" i="5"/>
  <c r="AW65" i="5"/>
  <c r="AW61" i="5"/>
  <c r="AX74" i="5"/>
  <c r="AX70" i="5"/>
  <c r="AX66" i="5"/>
  <c r="AX62" i="5"/>
  <c r="AY75" i="5"/>
  <c r="AY71" i="5"/>
  <c r="AY67" i="5"/>
  <c r="AY63" i="5"/>
  <c r="AZ75" i="5"/>
  <c r="AZ71" i="5"/>
  <c r="AZ67" i="5"/>
  <c r="AZ63" i="5"/>
  <c r="BG21" i="5"/>
  <c r="AV57" i="5"/>
  <c r="AW58" i="5"/>
  <c r="AY74" i="5"/>
  <c r="AY70" i="5"/>
  <c r="AY66" i="5"/>
  <c r="AY62" i="5"/>
  <c r="AU129" i="5"/>
  <c r="J102" i="8" s="1"/>
  <c r="BA109" i="5"/>
  <c r="AW112" i="5"/>
  <c r="AW116" i="5"/>
  <c r="AW120" i="5"/>
  <c r="AW124" i="5"/>
  <c r="AW128" i="5"/>
  <c r="AY110" i="5"/>
  <c r="AW111" i="5"/>
  <c r="AY112" i="5"/>
  <c r="AW113" i="5"/>
  <c r="AY114" i="5"/>
  <c r="AW115" i="5"/>
  <c r="AY116" i="5"/>
  <c r="AW117" i="5"/>
  <c r="AY118" i="5"/>
  <c r="AW119" i="5"/>
  <c r="AY120" i="5"/>
  <c r="AW121" i="5"/>
  <c r="AY122" i="5"/>
  <c r="AW123" i="5"/>
  <c r="AY124" i="5"/>
  <c r="AW125" i="5"/>
  <c r="AY126" i="5"/>
  <c r="AW127" i="5"/>
  <c r="AY128" i="5"/>
  <c r="AY109" i="5"/>
  <c r="AV110" i="5"/>
  <c r="AX111" i="5"/>
  <c r="AV112" i="5"/>
  <c r="AX113" i="5"/>
  <c r="AV114" i="5"/>
  <c r="AX115" i="5"/>
  <c r="AV116" i="5"/>
  <c r="AX117" i="5"/>
  <c r="AV118" i="5"/>
  <c r="AX119" i="5"/>
  <c r="AV120" i="5"/>
  <c r="AX121" i="5"/>
  <c r="AV122" i="5"/>
  <c r="AX123" i="5"/>
  <c r="AV124" i="5"/>
  <c r="AX125" i="5"/>
  <c r="AV126" i="5"/>
  <c r="AX127" i="5"/>
  <c r="AV128" i="5"/>
  <c r="BI95" i="5"/>
  <c r="BC95" i="5"/>
  <c r="BD95" i="5" s="1"/>
  <c r="BC21" i="5"/>
  <c r="AZ59" i="5"/>
  <c r="AY59" i="5"/>
  <c r="AZ58" i="5"/>
  <c r="AV59" i="5"/>
  <c r="AW59" i="5"/>
  <c r="AX58" i="5"/>
  <c r="AY57" i="5"/>
  <c r="AZ60" i="5"/>
  <c r="AV60" i="5"/>
  <c r="BI21" i="5"/>
  <c r="AU219" i="5"/>
  <c r="BC237" i="5" l="1"/>
  <c r="BE237" i="5" s="1"/>
  <c r="BC232" i="5"/>
  <c r="BE232" i="5" s="1"/>
  <c r="BA220" i="5"/>
  <c r="BC238" i="5"/>
  <c r="BE238" i="5" s="1"/>
  <c r="BC230" i="5"/>
  <c r="BE230" i="5" s="1"/>
  <c r="J141" i="8"/>
  <c r="BD109" i="5"/>
  <c r="M105" i="8" s="1"/>
  <c r="AZ129" i="5"/>
  <c r="AV111" i="8" s="1"/>
  <c r="AY219" i="5"/>
  <c r="BA219" i="5" s="1"/>
  <c r="AU239" i="5"/>
  <c r="I267" i="8" s="1"/>
  <c r="BC234" i="5"/>
  <c r="BE234" i="5" s="1"/>
  <c r="BC148" i="5"/>
  <c r="M171" i="8" s="1"/>
  <c r="AW212" i="5"/>
  <c r="AV237" i="8" s="1"/>
  <c r="AX212" i="5"/>
  <c r="AV238" i="8" s="1"/>
  <c r="BC192" i="5"/>
  <c r="M236" i="8" s="1"/>
  <c r="BC191" i="5"/>
  <c r="M235" i="8" s="1"/>
  <c r="AY212" i="5"/>
  <c r="AV239" i="8" s="1"/>
  <c r="AV212" i="5"/>
  <c r="AV236" i="8" s="1"/>
  <c r="BD179" i="5"/>
  <c r="AX168" i="5"/>
  <c r="AV173" i="8" s="1"/>
  <c r="AW168" i="5"/>
  <c r="AV172" i="8" s="1"/>
  <c r="AV168" i="5"/>
  <c r="AV171" i="8" s="1"/>
  <c r="BC147" i="5"/>
  <c r="M170" i="8" s="1"/>
  <c r="AY168" i="5"/>
  <c r="BD135" i="5"/>
  <c r="J136" i="8" s="1"/>
  <c r="AY129" i="5"/>
  <c r="AV112" i="8" s="1"/>
  <c r="AW129" i="5"/>
  <c r="AV109" i="8" s="1"/>
  <c r="BD108" i="5"/>
  <c r="M104" i="8" s="1"/>
  <c r="AX129" i="5"/>
  <c r="AV110" i="8" s="1"/>
  <c r="J70" i="8"/>
  <c r="J75" i="8"/>
  <c r="AV129" i="5"/>
  <c r="AV108" i="8" s="1"/>
  <c r="BD21" i="5"/>
  <c r="J9" i="8" s="1"/>
  <c r="J14" i="8"/>
  <c r="AX219" i="5"/>
  <c r="AX239" i="5" s="1"/>
  <c r="AV271" i="8" s="1"/>
  <c r="AV219" i="5"/>
  <c r="AV239" i="5" s="1"/>
  <c r="AV269" i="8" s="1"/>
  <c r="AW219" i="5"/>
  <c r="AW239" i="5" s="1"/>
  <c r="AV270" i="8" s="1"/>
  <c r="AX174" i="5"/>
  <c r="AZ174" i="5" s="1"/>
  <c r="AW175" i="5"/>
  <c r="AY175" i="5" s="1"/>
  <c r="AW176" i="5"/>
  <c r="AY176" i="5" s="1"/>
  <c r="AW177" i="5"/>
  <c r="AY177" i="5" s="1"/>
  <c r="AW173" i="5"/>
  <c r="AY173" i="5" s="1"/>
  <c r="AV174" i="5"/>
  <c r="AV213" i="8" s="1"/>
  <c r="AV173" i="5"/>
  <c r="AU174" i="5"/>
  <c r="AW213" i="8" s="1"/>
  <c r="AU173" i="5"/>
  <c r="AX133" i="5"/>
  <c r="AZ133" i="5" s="1"/>
  <c r="AW133" i="5"/>
  <c r="AY133" i="5" s="1"/>
  <c r="AV133" i="5"/>
  <c r="AV134" i="5"/>
  <c r="AV147" i="8" s="1"/>
  <c r="AU134" i="5"/>
  <c r="AW147" i="8" s="1"/>
  <c r="AU133" i="5"/>
  <c r="AY85" i="5"/>
  <c r="BA85" i="5" s="1"/>
  <c r="AY83" i="5"/>
  <c r="BA83" i="5" s="1"/>
  <c r="AX93" i="5"/>
  <c r="AZ93" i="5" s="1"/>
  <c r="AX92" i="5"/>
  <c r="AZ92" i="5" s="1"/>
  <c r="AX91" i="5"/>
  <c r="AZ91" i="5" s="1"/>
  <c r="AY90" i="5"/>
  <c r="BA90" i="5" s="1"/>
  <c r="AX90" i="5"/>
  <c r="AZ90" i="5" s="1"/>
  <c r="AY89" i="5"/>
  <c r="BA89" i="5" s="1"/>
  <c r="AX89" i="5"/>
  <c r="AZ89" i="5" s="1"/>
  <c r="AY88" i="5"/>
  <c r="BA88" i="5" s="1"/>
  <c r="AX88" i="5"/>
  <c r="AZ88" i="5" s="1"/>
  <c r="AY86" i="5"/>
  <c r="BA86" i="5" s="1"/>
  <c r="AX86" i="5"/>
  <c r="AZ86" i="5" s="1"/>
  <c r="AW81" i="5"/>
  <c r="AV81" i="8" s="1"/>
  <c r="AV81" i="5"/>
  <c r="AW81" i="8" s="1"/>
  <c r="AW80" i="5"/>
  <c r="AV80" i="5"/>
  <c r="AY87" i="5"/>
  <c r="BA87" i="5" s="1"/>
  <c r="AX87" i="5"/>
  <c r="AZ87" i="5" s="1"/>
  <c r="AY84" i="5"/>
  <c r="BA84" i="5" s="1"/>
  <c r="AY82" i="5"/>
  <c r="BA82" i="5" s="1"/>
  <c r="AY81" i="5"/>
  <c r="BA81" i="5" s="1"/>
  <c r="AY80" i="5"/>
  <c r="BA80" i="5" s="1"/>
  <c r="AU56" i="5"/>
  <c r="AW15" i="5"/>
  <c r="AY15" i="5" s="1"/>
  <c r="AW14" i="5"/>
  <c r="AY14" i="5" s="1"/>
  <c r="AW19" i="5"/>
  <c r="AY19" i="5" s="1"/>
  <c r="AW18" i="5"/>
  <c r="AY18" i="5" s="1"/>
  <c r="AW17" i="5"/>
  <c r="AY17" i="5" s="1"/>
  <c r="AW12" i="5"/>
  <c r="AY12" i="5" s="1"/>
  <c r="AX9" i="5"/>
  <c r="AZ9" i="5" s="1"/>
  <c r="AX16" i="5"/>
  <c r="AZ16" i="5" s="1"/>
  <c r="AW16" i="5"/>
  <c r="AY16" i="5" s="1"/>
  <c r="AX13" i="5"/>
  <c r="AZ13" i="5" s="1"/>
  <c r="AW13" i="5"/>
  <c r="AY13" i="5" s="1"/>
  <c r="AW11" i="5"/>
  <c r="AY11" i="5" s="1"/>
  <c r="AX11" i="5"/>
  <c r="AZ11" i="5" s="1"/>
  <c r="AX10" i="5"/>
  <c r="AZ10" i="5" s="1"/>
  <c r="AW10" i="5"/>
  <c r="AY10" i="5" s="1"/>
  <c r="AV10" i="5"/>
  <c r="AV19" i="8" s="1"/>
  <c r="AV9" i="5"/>
  <c r="AU10" i="5"/>
  <c r="AW19" i="8" s="1"/>
  <c r="AU9" i="5"/>
  <c r="AW212" i="8" l="1"/>
  <c r="AV172" i="5"/>
  <c r="J202" i="8"/>
  <c r="J207" i="8"/>
  <c r="AU172" i="5"/>
  <c r="AV212" i="8"/>
  <c r="AV132" i="5"/>
  <c r="AW146" i="8"/>
  <c r="AU132" i="5"/>
  <c r="AV146" i="8"/>
  <c r="AW18" i="8"/>
  <c r="AV8" i="5"/>
  <c r="AV18" i="8"/>
  <c r="AU8" i="5"/>
  <c r="AV80" i="8"/>
  <c r="AV79" i="5"/>
  <c r="AW79" i="5"/>
  <c r="AW80" i="8"/>
  <c r="AZ56" i="5"/>
  <c r="AU76" i="5"/>
  <c r="H35" i="8" s="1"/>
  <c r="BC227" i="5"/>
  <c r="BE227" i="5" s="1"/>
  <c r="BC229" i="5"/>
  <c r="BE229" i="5" s="1"/>
  <c r="BC221" i="5"/>
  <c r="BE221" i="5" s="1"/>
  <c r="BB133" i="5"/>
  <c r="BC228" i="5"/>
  <c r="BE228" i="5" s="1"/>
  <c r="BC225" i="5"/>
  <c r="BE225" i="5" s="1"/>
  <c r="BC224" i="5"/>
  <c r="BE224" i="5" s="1"/>
  <c r="BC220" i="5"/>
  <c r="BE220" i="5" s="1"/>
  <c r="BC226" i="5"/>
  <c r="BE226" i="5" s="1"/>
  <c r="BC219" i="5"/>
  <c r="BE219" i="5" s="1"/>
  <c r="BC222" i="5"/>
  <c r="BE222" i="5" s="1"/>
  <c r="BC223" i="5"/>
  <c r="BE223" i="5" s="1"/>
  <c r="BB175" i="5"/>
  <c r="BB174" i="5"/>
  <c r="BB132" i="5"/>
  <c r="AY56" i="5"/>
  <c r="AY76" i="5" s="1"/>
  <c r="BC81" i="5"/>
  <c r="BC82" i="5"/>
  <c r="AX56" i="5"/>
  <c r="AX76" i="5" s="1"/>
  <c r="AW56" i="5"/>
  <c r="AW76" i="5" s="1"/>
  <c r="AV56" i="5"/>
  <c r="AV76" i="5" s="1"/>
  <c r="BB10" i="5"/>
  <c r="BB11" i="5"/>
  <c r="J269" i="8" l="1"/>
  <c r="K269" i="8" s="1"/>
  <c r="J270" i="8"/>
  <c r="K270" i="8" s="1"/>
  <c r="K205" i="8"/>
  <c r="K204" i="8" s="1"/>
  <c r="L204" i="8" s="1"/>
  <c r="K139" i="8"/>
  <c r="K138" i="8" s="1"/>
  <c r="L138" i="8" s="1"/>
  <c r="K73" i="8"/>
  <c r="K72" i="8" s="1"/>
  <c r="L72" i="8" s="1"/>
  <c r="K12" i="8"/>
  <c r="BC55" i="5"/>
  <c r="M37" i="8" s="1"/>
  <c r="N37" i="8" s="1"/>
  <c r="BC56" i="5"/>
  <c r="M38" i="8" s="1"/>
  <c r="N38" i="8" s="1"/>
  <c r="BG219" i="5"/>
  <c r="AW36" i="8"/>
  <c r="N235" i="8"/>
  <c r="N236" i="8"/>
  <c r="N171" i="8"/>
  <c r="N170" i="8"/>
  <c r="AW38" i="8"/>
  <c r="AW37" i="8"/>
  <c r="AW35" i="8"/>
  <c r="K11" i="8" l="1"/>
  <c r="L11" i="8" s="1"/>
  <c r="L205" i="8"/>
  <c r="L139" i="8"/>
  <c r="L73" i="8"/>
  <c r="L12" i="8"/>
  <c r="N104" i="8"/>
  <c r="N105" i="8"/>
</calcChain>
</file>

<file path=xl/sharedStrings.xml><?xml version="1.0" encoding="utf-8"?>
<sst xmlns="http://schemas.openxmlformats.org/spreadsheetml/2006/main" count="425" uniqueCount="249">
  <si>
    <t>Les produits qui permettent les rachats partiels ou anticipés à tout moment, avec des frais limités</t>
  </si>
  <si>
    <t>Les produits qui sont détenus sur une courte période</t>
  </si>
  <si>
    <t>Mon Evaluation globale des risques</t>
  </si>
  <si>
    <t>4. Mes canaux de distribution</t>
  </si>
  <si>
    <t>Durée de la relation avec le client</t>
  </si>
  <si>
    <t>2. Mes Produits proposés</t>
  </si>
  <si>
    <t>JUSTIFICATIONS</t>
  </si>
  <si>
    <t>3. Les zones géographiques dans lesquelles j'exerce mon activité d'intermédiation d'assurances</t>
  </si>
  <si>
    <t>1. Mes clients (= preneurs d'assurance, mandataires, bénéficiaires effectifs, bénéficiaires contractuels (en ce compris leurs éventuels bénéficiaires effectifs))</t>
  </si>
  <si>
    <t>Vous avez recours à un nouveau mode de distribution pour des produits nouveaux ou préexistants</t>
  </si>
  <si>
    <t>Paiements des primes en espèces</t>
  </si>
  <si>
    <t>Frais d'entrée, de sortie</t>
  </si>
  <si>
    <t>Liaison avec un crédit hypothécaire</t>
  </si>
  <si>
    <t>Vous lancez un nouveau produit qui recourt notamment à l’utilisation de nouvelles technologies ou à des technologies en cours de développement</t>
  </si>
  <si>
    <t xml:space="preserve">Ce fichier est destiné aux courtiers d'assurances qui exercent leurs activités dans les branches "vie" et aux autres intermédiaires d'assurances qui exercent leurs activités dans les branches "vie" en dehors de tout contrat d'agence exclusive. Il est conçu pour vous aider à satisfaire à votre obligation de réaliser une évaluation globale des risques liés à votre entreprise. Ce fichier n’est pas un modèle-type de document à utiliser de manière obligatoire. Il peut être adapté tenant compte des spécificités de votre activité. Vous pouvez aussi choisir de réaliser votre évaluation globale des risques selon une autre approche pour autant que vous soyiez en mesure de démontrer à la FSMA, sur la base de documents, que votre approche permet de satisfaire aux obligations de la loi du 18 septembre 2017. </t>
  </si>
  <si>
    <t>Ce qui peut contribuer à diminuer le risque</t>
  </si>
  <si>
    <t xml:space="preserve">Ce qui peut contribuer à augmenter le risque </t>
  </si>
  <si>
    <t>Facteurs de risque</t>
  </si>
  <si>
    <t>YES</t>
  </si>
  <si>
    <t>NO</t>
  </si>
  <si>
    <t xml:space="preserve">Explications à insérer en lien avec les mots suivants </t>
  </si>
  <si>
    <r>
      <rPr>
        <b/>
        <sz val="11"/>
        <color theme="1"/>
        <rFont val="Calibri"/>
        <family val="2"/>
        <scheme val="minor"/>
      </rPr>
      <t xml:space="preserve">Pays tiers à haut risque </t>
    </r>
    <r>
      <rPr>
        <sz val="11"/>
        <color theme="1"/>
        <rFont val="Calibri"/>
        <family val="2"/>
        <scheme val="minor"/>
      </rPr>
      <t xml:space="preserve">:
Les pays tiers à haut risque sont définis par l’article 4,9° de la loi comme étant les pays dont les dispositifs en matière de lutte contre le BC/FT sont identifiés par la Commission européenne, conformément à l’article 9 de la Directive 2015/849, comme présentant des carences stratégiques qui font peser une menace significative sur le système financier de l’Union européenne, ou qui présente un risque géographique identifié comme élevé par le Groupe d’action financière, le Comité ministériel de coordination de la lutte contre le blanchiment de capitaux d’origine illicite, le Conseil National de Sécurité ou les entités assujetties. 
Il s’agit des pays et territoires repris sur la liste du GAFI comme étant des pays et territoires non coopératifs : vous les trouverez sur le site internet de la CTIF sous la rubrique « Avis » &gt;&gt; « Pays non coopératifs » : http://www.ctif-cfi.be/website/index.php?lang=fr, ou directement via le site du GAFI : http://www.fatf-gafi.org/fr/pays/#high-risk. 
</t>
    </r>
    <r>
      <rPr>
        <b/>
        <sz val="11"/>
        <color theme="1"/>
        <rFont val="Calibri"/>
        <family val="2"/>
        <scheme val="minor"/>
      </rPr>
      <t xml:space="preserve">Pays identifié par des sources crédibles, telles que des évaluations mutuelles, des rapports d’évaluation détaillée ou des rapports de suivi publiés, comme n’étant pas doté de systèmes efficaces de lutte contre le BC/F
</t>
    </r>
    <r>
      <rPr>
        <sz val="11"/>
        <color theme="1"/>
        <rFont val="Calibri"/>
        <family val="2"/>
        <scheme val="minor"/>
      </rPr>
      <t xml:space="preserve">Vous pouvez à cet effet consulter le site internet du SPF Finances : https://finances.belgium.be/fr/pays-hauts-risques.
</t>
    </r>
  </si>
  <si>
    <r>
      <t xml:space="preserve">Pays faisant l’objet de sanctions, d’embargos ou d’autres mesures similaires imposés, par exemple, par l’Union européenne ou par les Nations unies
</t>
    </r>
    <r>
      <rPr>
        <sz val="11"/>
        <color theme="1"/>
        <rFont val="Calibri"/>
        <family val="2"/>
        <scheme val="minor"/>
      </rPr>
      <t xml:space="preserve">Vous pouvez à cet effet consulter le site internet de la CTIF : http://www.ctif-cfi.be/website/index.php?option=com_content&amp;view=article&amp;id=66&amp;Itemid=89&amp;lang=fr et le site internet du SPF Finances : https://finances.belgium.be/fr/tresorerie/sanctions-financieres 
Attention ! On retrouve également sous cette notion les mesures restrictives spécifiques à l’égard de certaines personnes ou entités dans le cadre de la lutte contre le financement du terrorisme : il y a lieu de se référer à la loi belge du 13/05/2003 relative à la mise en œuvre des mesures restrictives adoptées par le Conseil de l'Union européenne à l'encontre d'Etats, de certaines personnes et entités et aux arrêtés royaux pris en exécution de cette loi : https://finances.belgium.be/fr/sur_le_spf/structure_et_services/administrations_generales/tr%C3%A9sorerie/sanctions-financi%C3%A8res-2) </t>
    </r>
    <r>
      <rPr>
        <b/>
        <sz val="11"/>
        <color theme="1"/>
        <rFont val="Calibri"/>
        <family val="2"/>
        <scheme val="minor"/>
      </rPr>
      <t xml:space="preserve">
</t>
    </r>
  </si>
  <si>
    <r>
      <rPr>
        <b/>
        <sz val="11"/>
        <color theme="1"/>
        <rFont val="Calibri"/>
        <family val="2"/>
        <scheme val="minor"/>
      </rPr>
      <t>Bénéficiaire effectif</t>
    </r>
    <r>
      <rPr>
        <sz val="11"/>
        <color theme="1"/>
        <rFont val="Calibri"/>
        <family val="2"/>
        <scheme val="minor"/>
      </rPr>
      <t xml:space="preserve">
la personne telle que définie à l’article 4,27° de la loi : « la ou les personnes physiques qui, en dernier ressort, possèdent ou contrôlent le client, le mandataire du client ou le bénéficiaire des contrats d’assurance-vie, et/ou la ou les personnes physiques pour lesquelles une opération est exécutée ou une relation d’affaires nouée. »
Sont visés :
- les bénéficiaires effectifs du preneur d’assurance
- les bénéficiaires effectifs du mandataire
- les bénéficiaires effectifs du bénéficiaire contractuel
Il s’agit donc de :
- La personne qui possède ou contrôle le preneur d’assurance
- La personne qui possède ou contrôle la personne qui reçoit la prestation d’assurance (capital vie, capital décès, valeur de rachat, avance).
Pour plus de précisions, veillez consulter l’exposé des motifs (pages 99 et suivantes).
</t>
    </r>
  </si>
  <si>
    <r>
      <rPr>
        <b/>
        <sz val="11"/>
        <color theme="1"/>
        <rFont val="Calibri"/>
        <family val="2"/>
        <scheme val="minor"/>
      </rPr>
      <t>Paradis fiscal</t>
    </r>
    <r>
      <rPr>
        <sz val="11"/>
        <color theme="1"/>
        <rFont val="Calibri"/>
        <family val="2"/>
        <scheme val="minor"/>
      </rPr>
      <t xml:space="preserve">
Conformément à l’article 39 de la loi, des mesures de vigilance accrues doivent être appliquées lorsque l’intermédiaire identifie, dans le chef du client, des liens avec les paradis fiscaux (article 179 de l’arrêté royal d’exécution du CIR) : dernière modification par arrêté royal du 01/03/2016 : http://www.etaamb.be/fr/arrete-royal-du-01-mars-2016_n2016003097.html. </t>
    </r>
  </si>
  <si>
    <t>Le client est domicilié, réside ou est établi : 
- en Belgique
- dans un des Etats membres de l’EEE</t>
  </si>
  <si>
    <t xml:space="preserve">Le client est domicilié, réside ou est établi :
- dans un pays doté d’un système efficace de lutte contre le BC/FT
- dans un pays tiers qui, d’après des sources crédibles, ont des exigences de lutte contre le BC/FT correspondant aux recommandations révisées du GAFI et qui assurent la mise en œuvre effective de ces exigences
</t>
  </si>
  <si>
    <t xml:space="preserve">Le client est domicilié, réside ou est établi :
- dans un pays tiers à haut risque
- dans un pays identifié par des sources crédibles, telles que des évaluations mutuelles, des rapports d’évaluation détaillée ou des rapports de suivi publiés, comme n’étant pas doté de systèmes efficaces de lutte contre le BC/FT 
</t>
  </si>
  <si>
    <t>Le client est domicilié, réside ou est établi dans un pays faisant l’objet de sanctions, d’embargos ou d’autres mesures similaires imposés, par exemple, par l’Union européenne ou par les Nations unies</t>
  </si>
  <si>
    <t>Le client est domicilié, réside ou est établi dans un pays tiers identifié par des sources crédibles comme présentant un faible niveau de corruption ou d’autre activité criminelle</t>
  </si>
  <si>
    <t>Le client est domicilié, réside ou est établi dans un pays tiers identifié par des sources crédibles comme présentant des niveaux significatifs de corruption ou d’autre activité criminelle</t>
  </si>
  <si>
    <t>Le client est domicilié, réside ou est établi dans un pays tiers qui finance ou soutient des activités terroristes ou sur le territoire desquels opèrent des organisations terroristes désignées</t>
  </si>
  <si>
    <t xml:space="preserve">Le client est domicilié, réside ou est établi dans un pays tiers identifié comme étant un "paradis fiscal" </t>
  </si>
  <si>
    <t>Lieu de domicile, de résidence de mes clients (personnes physiques et personnes morales)</t>
  </si>
  <si>
    <t>La nature de mon client</t>
  </si>
  <si>
    <t xml:space="preserve">Le client est une personne morale qui est : 
- une société cotée
- un établissement de crédit ou établissement financier soumis aux obligations de lutte contre le BC/FT et qui fait l'objet d'une surveillance 
- une administration ou entreprise publique au sein de l'EEE
</t>
  </si>
  <si>
    <t xml:space="preserve">Le client est une personne morale qui est :
- une structure sans personnalité juridique, tels que les trusts, les fiducies, les associations de fait, les sociétés simples …
- une société dont le capital est détenu par des actionnaires apparents et/ou représenté par des actions au porteur
- un organisme à but non lucratif (ASBL,…)
</t>
  </si>
  <si>
    <t>PPE</t>
  </si>
  <si>
    <r>
      <rPr>
        <b/>
        <sz val="11"/>
        <color theme="1"/>
        <rFont val="Calibri"/>
        <family val="2"/>
        <scheme val="minor"/>
      </rPr>
      <t>PPE</t>
    </r>
    <r>
      <rPr>
        <sz val="11"/>
        <color theme="1"/>
        <rFont val="Calibri"/>
        <family val="2"/>
        <scheme val="minor"/>
      </rPr>
      <t xml:space="preserve">
PPE = personne politiquement exposée :
La personne telle que définie à l’article 4,28° de la loi. 
Il s’agit de toute personne physique résidant en Belgique ou à l'étranger et qui en raison de la fonction publique importante qu’elle occupe ou qu’elle a occupée constitue un risque accru au regard de la prévention du BC/FT.
Sont visés : 
- Les personnes occupant ou ayant occupé elles-mêmes une fonction publique importante (chefs d’état, chefs de gouvernement, ministres, secrétaires d’état, parlementaires ou membres d’organes législatifs similaires, membres des organes dirigeants des partis politiques, membres des cours suprêmes, des cours constitutionnelles ou d’autres hautes juridictions, y compris administratives, dont les décisions ne sont pas susceptibles de recours, sauf circonstances exceptionnelles, membres des cours des comptes ou des conseils ou directoires des banques centrales, ambassadeurs, consuls, chargés d’affaires et officiers supérieurs des forces armées, membres des organes d’administration, de direction ou de surveillance des entreprises publiques, directeurs, directeurs adjoints et membres du conseil d’une organisation internationale, ou les personnes qui occupent une position équivalente en son sein) ;
- Les membres directs de la famille (conjoints, cohabitants légaux, enfants, conjoints ou cohabitants légaux des enfants, parents) des personnes visées sous le 1er point ;
- Les personnes étroitement associées aux personnes visées sous le 1er point (les personnes physiques qui, conjointement avec une personne politiquement exposée, sont les bénéficiaires effectifs d’une société, d’une fiducie ou d’un trust, d’une ASBL ou d’une fondation ou d’une construction juridique similaire à une fiducie ou à un trust, ou qui sont connues pour entretenir toute autre relation d’affaires étroite avec une personne politiquement exposée - les personnes physiques qui sont les seuls bénéficiaires effectifs d’une société, d’une fiducie ou d’un trust, d’une ASBL ou d’une fondation ou d’une construction juridique similaire à une fiducie ou à un trust, connue pour avoir été créée, dans les faits, dans l’intérêt d’une personne politiquement exposée). 
</t>
    </r>
    <r>
      <rPr>
        <b/>
        <sz val="11"/>
        <color theme="1"/>
        <rFont val="Calibri"/>
        <family val="2"/>
        <scheme val="minor"/>
      </rPr>
      <t xml:space="preserve">Attention ! </t>
    </r>
    <r>
      <rPr>
        <sz val="11"/>
        <color theme="1"/>
        <rFont val="Calibri"/>
        <family val="2"/>
        <scheme val="minor"/>
      </rPr>
      <t xml:space="preserve">La détection des PPE concerne les preneurs d’assurance, mais également les mandataires, les bénéficiaires effectifs et les bénéficiaires contractuels (en ce compris, leurs éventuels bénéficiaires effectifs).
Pour plus de précisions, veillez consulter l’exposé des motifs (pages 147 et suivantes).
</t>
    </r>
  </si>
  <si>
    <t>Votre client est une PPE</t>
  </si>
  <si>
    <t>Secteur d'activité du client</t>
  </si>
  <si>
    <t>La profession ou le secteur d’activité de votre client est considéré comme à risque au niveau du BC/FT</t>
  </si>
  <si>
    <r>
      <rPr>
        <b/>
        <sz val="11"/>
        <color theme="1"/>
        <rFont val="Calibri"/>
        <family val="2"/>
        <scheme val="minor"/>
      </rPr>
      <t>Profession ou secteur d'activité à risque</t>
    </r>
    <r>
      <rPr>
        <sz val="11"/>
        <color theme="1"/>
        <rFont val="Calibri"/>
        <family val="2"/>
        <scheme val="minor"/>
      </rPr>
      <t xml:space="preserve">
Les secteurs d’activité considérés comme à risque sont notamment : le secteur de la construction, le secteur de l’art et des antiquités, le secteur des pierres et métaux précieux, l’HORECA, le secteur de la distribution au détail, le secteur des véhicules d’occasion, les entreprises d’import-export, les bijoutiers et horlogers, les conseillers en affaires et prestataires de services d’investissement, les diamantaires, les passeurs de fonds (transport physique transfrontalier), les agents immobiliers, les commerçants en alcool et tabac, les commerçants en cartes de téléphone et night shops, les bureaux de change, les établissements de paiement et leurs agents. D’autres secteurs peuvent également être considérés comme étant plus vulnérables, notamment lorsqu’ils englobent des sociétés générant des liquidités, telles que les Car-Wash, les phones shops, les détaillants en articles d’occasion, ….
</t>
    </r>
  </si>
  <si>
    <t>Le client est un nouveau client</t>
  </si>
  <si>
    <t>Vous avez une relation de longue durée avec votre client (ou un membre de sa famille)</t>
  </si>
  <si>
    <t>Types de produit d'assurance</t>
  </si>
  <si>
    <t xml:space="preserve">Les produits de la branche 22
</t>
  </si>
  <si>
    <t>Les produits qui ne sont disponibles que via un employeur (notamment les assurances du 2ème pilier pour les salariés)</t>
  </si>
  <si>
    <t>Les produits d’investissement (notamment les produits des branches 21, 23 et 26 qui permettent le paiement d’une prime unique ou le paiement de primes libres)</t>
  </si>
  <si>
    <t>Les produits fiscalisés dès lors qu’ils sont assortis de conditions, tant au niveau des montants des primes qu'au niveau des bénéficiaires (notamment les assurances épargne pension ou épargne à long terme)</t>
  </si>
  <si>
    <t xml:space="preserve">Les produits qui ne prévoient le versement de la prestation que lors de la réalisation de la survenance d'un événement prédéfini (notamment les assurances solde restant dû, les assurances décès pures)  </t>
  </si>
  <si>
    <t xml:space="preserve">Les produits d’assurance retraite qui ne comportent pas de clause de rachat anticipé et qui ne peuvent pas être utilisés comme garantie
</t>
  </si>
  <si>
    <t>Les produits qui permettent les paiements en espèces</t>
  </si>
  <si>
    <t>Les produits qui ne permettent pas les paiements en espèces</t>
  </si>
  <si>
    <t>Valeur de rachat</t>
  </si>
  <si>
    <t>Les produits qui n’ont pas de valeur de rachat</t>
  </si>
  <si>
    <t>Flexibilité des paiements</t>
  </si>
  <si>
    <t xml:space="preserve">Les produits qui permettent :
- le paiement de primes d'un montant élevé ou illimité
- les paiements excédentaires
- les volumes importants de paiements de primes d'un montant plus faible
</t>
  </si>
  <si>
    <t>Les produits dont les primes versées sont faibles et qui ne permettent pas les paiements excédentaires</t>
  </si>
  <si>
    <t>Provenance des primes</t>
  </si>
  <si>
    <t>Les produits qui permettent le paiement de primes en provenance de tiers non identifiés</t>
  </si>
  <si>
    <t>Les produits qui ne permettent que le paiement de primes par le preneur d'assurance et/ou dont la prestation ne peut être versée qu'au preneur d'assurance</t>
  </si>
  <si>
    <t>Les produits qui ne sont pas assortis de frais d’entrée, ni de frais de sortie</t>
  </si>
  <si>
    <t>Les produits qui sont liés à un crédit hypothécaire</t>
  </si>
  <si>
    <t xml:space="preserve">Durée du produit </t>
  </si>
  <si>
    <t>Les produits qui sont détenus pendant une longue période</t>
  </si>
  <si>
    <t>Les produits qui ne prévoient le versement de la prestation d’assurance que sous la forme de rente</t>
  </si>
  <si>
    <t>Prestation d'assurance</t>
  </si>
  <si>
    <t>Nouveau produit</t>
  </si>
  <si>
    <t xml:space="preserve">Lieux de vos zones d'activités (en ce compris les zones d'activités des sous-agents ou des apporteurs de clients auxquels vous faites appel) </t>
  </si>
  <si>
    <t>Votre activité (en ce compris celle des sous-agents ou des apporteurs de clients auxquels vous faites appel) est partiellement ou totalement exercée dans un pays tiers associé à un risque plus élevé de BC/FT</t>
  </si>
  <si>
    <t>Votre activité (en ce compris celle des sous-agents ou des apporteurs de clients auxquels vous faites appel) est limitée au territoire de la Belgique ou d’un un pays tiers à risque moins élevé de BC/FT</t>
  </si>
  <si>
    <t>Types de canaux de distribution utilisés</t>
  </si>
  <si>
    <t>La vente ne se réalise pas avec la présence physique des parties (vente à distance en ligne, par téléphone, par voie postale…), sans être assortie de garanties adéquates telles qu’une signature électronique</t>
  </si>
  <si>
    <t>Intervention de sous-agents ou d'apporteurs de clients</t>
  </si>
  <si>
    <t>Vous connaissez bien le sous-agent qui intervient dans la vente et vous vous êtes assuré qu'il applique des mesures de vigilance à l'égard des clients qui sont proportionnées au risque associé à la relation et conformes à celles requises en vertu de la réglementation</t>
  </si>
  <si>
    <t>L’intervention d’un sous-agent ou d’un apporteur de clients dans des circonstances inhabituelles (par exemple, une distance géographique inexpliquée)</t>
  </si>
  <si>
    <t>Nouveau mode de distribution</t>
  </si>
  <si>
    <t>DATE : ../../….</t>
  </si>
  <si>
    <t>Ce qui peut contribuer à augmenter le risque</t>
  </si>
  <si>
    <t>Les produits qui n'ont pas de valeur de rachat</t>
  </si>
  <si>
    <t>Les produits qui permettent :
- le paiement de primes d'un montant élevé ou illimité
- les paiements excédentaires
- les volumes importants de paiements de primes d'un montant plus faible</t>
  </si>
  <si>
    <t>Le recours à un intermédiaire ou à un apporteur de clients dans des circonstances inhabituelles (par exemple, une distance géographique inexpliquée)</t>
  </si>
  <si>
    <t>Situations</t>
  </si>
  <si>
    <t>Client</t>
  </si>
  <si>
    <t>Canal de distribution</t>
  </si>
  <si>
    <t>nombre de clients ayant leur domicile ou leur lieu de résidence en Belgique</t>
  </si>
  <si>
    <t>PERSONNES PHYSIQUES</t>
  </si>
  <si>
    <t>nombre de clients ayant leur domicile ou leur lieu de résidence dans l'Union européenne</t>
  </si>
  <si>
    <t>nombre de clients ayant leur domicile ou leur lieu de résidence en dehors de l'Union européenne</t>
  </si>
  <si>
    <t>PERSONNES MORALES</t>
  </si>
  <si>
    <t>nombre de clients ayant leur lieu d'établissement en Belgique</t>
  </si>
  <si>
    <t>nombre de clients ayant leur lieu d'établissement dans l'Union européenne</t>
  </si>
  <si>
    <t>nombre de clients ayant leur lieu d'établissement en dehors de l'Union européenne</t>
  </si>
  <si>
    <t xml:space="preserve">nombre de personnes morales sans personnalité juridique (trust, …) </t>
  </si>
  <si>
    <t>nombre d'organismes à but non lucratif (asbl, …)</t>
  </si>
  <si>
    <t>nombre de PPE</t>
  </si>
  <si>
    <t>I. Identification des "facteurs de risque"</t>
  </si>
  <si>
    <t>Identification des "facteurs de risque"</t>
  </si>
  <si>
    <t>Répartition chiffrée de mes clients</t>
  </si>
  <si>
    <t>Nombre</t>
  </si>
  <si>
    <t xml:space="preserve">nombre de clients dont le domicile ou le lieu de résidence est situé dans un pays tiers à haut risque </t>
  </si>
  <si>
    <t xml:space="preserve">nombre de clients dont le domicile ou le lieu de résidence est situé dans un pays identifié par des sources crédibles, telles que des évaluations mutuelles, des rapports d’évaluation détaillé ou des rapports de suivi publiés, comme n’étant pas doté de systèmes efficaces de lutte contre le BC/FT </t>
  </si>
  <si>
    <t>nombre de clients dont le domicile ou le lieu de résidence est situé dans un pays faisant l’objet de sanctions, d’embargos ou d’autres mesures similaires imposés, par exemple, par l’Union européenne ou par les Nations unies, en ce compris les mesures restrictives spécifiques à l’égard de certaines personnes ou entités dans le cadre de la lutte contre le financement du terrorisme</t>
  </si>
  <si>
    <t xml:space="preserve">nombre de clients dont le domicile ou le lieu de résidence est situé dans un pays tiers identifiés comme étant un "paradis fiscal" </t>
  </si>
  <si>
    <t>3. Pays ou zones géographiques concernées par mon activité</t>
  </si>
  <si>
    <t>Pertinence</t>
  </si>
  <si>
    <t>Pertinent</t>
  </si>
  <si>
    <t>Non pertinent</t>
  </si>
  <si>
    <t>Pour vous permettre de mesurer plus aisément votre exposition aux risques identifiés, il y a lieu de compléter le nombre de clients concernés par catégorie visée.</t>
  </si>
  <si>
    <t>Justification</t>
  </si>
  <si>
    <t>Les produits qui n'ont pas d'élément d'investissement</t>
  </si>
  <si>
    <t>Les produits fiscalisés dès lors qu’ils sont assortis de conditions pour bénéficier des avantages fiscaux, tant au niveau des montants des primes qu'au niveau des bénéficiaires</t>
  </si>
  <si>
    <t xml:space="preserve">Les produits qui ne prévoient le versement de la prestation qu'en cas de survenance d'un événement prédéfini , par exemple en cas de décès, ou à une date spécifique, par exemple dans les contrats d'assurance vie qui couvrent les crédits à la consommation et les prêts immobiliers et ne versent les prestations qu'au décès de l'assuré </t>
  </si>
  <si>
    <t>Les produits qui ne peuvent pas être utilisés comme garantie</t>
  </si>
  <si>
    <t>Les produits qui ne peuvent pas être rachetés à court ou moyen terme, comme les contrats d’assurance retraite qui ne comportent pas de clause de rachat anticipé</t>
  </si>
  <si>
    <t>Les produits qui favorisent ou permettent l'anonymat du client</t>
  </si>
  <si>
    <t>Les produits qui peuvent être négociés sur un marché secondaire</t>
  </si>
  <si>
    <t>Les produits qui peuvent être utilisés comme garantie d'un prêt</t>
  </si>
  <si>
    <t>Les produits dont les primes versées sont faibles, qui ne permettent que les paiements de primes réguliers d'un faible montant, et qui ne permettent pas les paiements excédentaires</t>
  </si>
  <si>
    <t>Non pertinente</t>
  </si>
  <si>
    <t>Les longues chaînes d'intermédiaires</t>
  </si>
  <si>
    <t>1. Caractéristiques de mes clients (clients = preneurs d'assurance, mandataires, bénéficiaires effectifs, bénéficiaires contractuels (en ce compris leurs éventuels bénéficiaires effectifs))</t>
  </si>
  <si>
    <t xml:space="preserve">nombre de clients ayant leur lieu d'établissement dans un pays tiers à haut risque </t>
  </si>
  <si>
    <t xml:space="preserve">nombre de clients ayant leur lieu d'établissement dans un pays identifié par des sources crédibles, telles que des évaluations mutuelles, des rapports d’évaluation détaillé ou des rapports de suivi publiés, comme n’étant pas doté de systèmes efficaces de lutte contre le BC/FT </t>
  </si>
  <si>
    <t>nombre de clients ayant leur lieu d'établissement dans un pays faisant l’objet de sanctions, d’embargos ou d’autres mesures similaires imposés, par exemple, par l’Union européenne ou par les Nations unies, en ce compris les mesures restrictives spécifiques à l’égard de certaines personnes ou entités dans le cadre de la lutte contre le financement du terrorisme</t>
  </si>
  <si>
    <t xml:space="preserve">nombre de clients ayant leur lieu d'établissement dans un pays tiers identifiés comme étant un "paradis fiscal" </t>
  </si>
  <si>
    <t>Niveau de risque</t>
  </si>
  <si>
    <t>Niveau de risque FAIBLE</t>
  </si>
  <si>
    <t>Niveau de risque STANDARD</t>
  </si>
  <si>
    <t>Niveau de risque ÉLEVÉ</t>
  </si>
  <si>
    <t>Catégorie 1</t>
  </si>
  <si>
    <t>Catégorie 2</t>
  </si>
  <si>
    <t>Catégorie 3</t>
  </si>
  <si>
    <t>Faible</t>
  </si>
  <si>
    <t>Standard</t>
  </si>
  <si>
    <t>Élevé</t>
  </si>
  <si>
    <r>
      <t xml:space="preserve">II. </t>
    </r>
    <r>
      <rPr>
        <b/>
        <sz val="18"/>
        <color theme="4" tint="-0.499984740745262"/>
        <rFont val="Calibri"/>
        <family val="2"/>
      </rPr>
      <t>Evaluation de vos risques identifiés</t>
    </r>
  </si>
  <si>
    <t>Evaluation des risques</t>
  </si>
  <si>
    <t xml:space="preserve">Le tableau "Mon évaluation globale des risques" est destiné aux courtiers d'assurances qui exercent leurs activités professionnelles dans une ou plusieurs branches d'assurance-vie, aux autres intermédiaires d'assurances (agents et sous-agents) qui exercent leurs activités professionnelles dans une ou plusieurs branches d'assurance-vie en dehors de tout contrat d'agence exclusive et aux succursales en Belgique de personnes exerçant des activités équivalentes relevant du droit d'un autre Etat membre. 
Il est conçu pour vous aider à réaliser votre évaluation globale des risques de BC/FT. Ce tableau ne doit pas être utilisé de manière obligatoire. Si vous l'utilisez, il devra, le cas échéant, être adapté tenant compte des spécificités de votre activité. Vous pouvez aussi choisir de réaliser votre évaluation globale des risques selon une autre approche. En toute hypothèse, vous devez être en mesure de démontrer à la FSMA, sur la base de documents, que votre approche permet de satisfaire aux obligations de la loi du 18 septembre 2017. </t>
  </si>
  <si>
    <t>Le client réside, a des liens personnels effectifs ou exerce ses principales activités : 
- en Belgique
- dans un des Etats membres de l’EEE</t>
  </si>
  <si>
    <t xml:space="preserve">Le client réside, a des liens personnels effectifs ou exerce ses principales activités dans un pays doté d’un système efficace de lutte contre le BC/FT
</t>
  </si>
  <si>
    <t>Le client réside, a des liens personnels effectifs ou exerce ses principales activités dans un pays tiers identifié par des sources crédibles comme présentant un faible niveau de corruption ou d’autre activité criminelle</t>
  </si>
  <si>
    <t>Le client réside, a des liens personnels effectifs ou exerce ses principales activités dans un pays tiers identifié par des sources crédibles comme présentant des niveaux significatifs de corruption ou d’autre activité criminelle</t>
  </si>
  <si>
    <t>Le client réside, a des liens personnels effectifs ou exerce ses principales activités dans un pays tiers à haut risque</t>
  </si>
  <si>
    <t>Le client réside, a des liens personnels effectifs ou exerce ses principales activités dans un pays identifié par des sources crédibles, telles que des évaluations mutuelles, des rapports d’évaluation détaillée ou des rapports de suivi publiés, comme n’étant pas doté de systèmes efficaces de lutte contre le BC/FT</t>
  </si>
  <si>
    <t>Le client réside, a des liens personnels effectifs ou exerce ses principales activités dans un pays faisant l’objet de sanctions, d’embargos ou d’autres mesures similaires imposés, par exemple, par l’Union européenne ou par les Nations unies</t>
  </si>
  <si>
    <t>Le client réside, a des liens personnels effectifs ou exerce ses principales activités dans un pays tiers qui finance ou soutient des activités terroristes ou sur le territoire desquels opèrent des organisations terroristes désignées</t>
  </si>
  <si>
    <t>Le client réside, a des liens personnels effectifs ou exerce ses principales activités dans un pays tiers qui, d’après des sources crédibles (ex: évaluations mutuelles, rapport d'évaluation détaillée, rapports de suivi publiés), ont des exigences de lutte contre le BC/FT correspondant aux recommandations révisées du GAFI et qui assurent la mise en œuvre effective de ces exigences</t>
  </si>
  <si>
    <t xml:space="preserve">Le client présente un lien quelconque (par la relation d'affaires elle-même ou par l'opération) avec un pays tiers identifié comme étant un "paradis fiscal" </t>
  </si>
  <si>
    <t>Le client est une personne morale qui est :
- une structure sans personnalité juridique, tels que les trusts, les fiducies, les associations de fait, les sociétés simples …
- une société dont le capital est détenu par des actionnaires apparents ("nominee shareholders")  et/ou représenté par des actions au porteur
- une société dont la structure de propriété paraît inhabituelle ou exagérément complexe au regard de la nature de ses activités
- un organisme à but non lucratif (ASBL,…)</t>
  </si>
  <si>
    <t>Le client est une personne morale qui est : 
- une société cotée sur un marché réglementé et soumise à des obligations d'information comportant l'obligation d'assurer une transparence suffisante des bénéficiaires effectifs, ou une filiale détenue majoritairement par cette société
- un établissement de crédit ou établissement financier soumis aux obligations de lutte contre le BC/FT et qui fait l'objet d'une surveillance conforme à la directive (UE) 2015/849
- une administration ou entreprise publique d'un pays ou territoire de l'EEE</t>
  </si>
  <si>
    <t>Le client, le mandataire du client ou son bénéficiaire effectif est une PPE, un membre de la famille d'une PPE ou une personne connue pour être étroitement associée à une PPE</t>
  </si>
  <si>
    <t>La profession ou le secteur d’activité de votre client est considéré comme à risque au niveau du BC/FT, par exemple car cette profession ou activité est connue pour nécessiter beaucoup d'espèces ou être exposée à un risque élevé de corruption</t>
  </si>
  <si>
    <t>La relation d'affaires avec votre client se déroule dans des circonstances inhabituelles (exemple : distance géographique inexpliquée)</t>
  </si>
  <si>
    <t>2. Caractéristiques de mes produits/opérations</t>
  </si>
  <si>
    <t xml:space="preserve">Les produits qui ne sont disponibles que via un employeur (ex: un régime de retraite ou dispositif similaire versant des prestations de retraite aux employés) pour lequel les cotisations se font par déduction du salaire et dont les règles ne permettent pas aux bénéficiaires de transférer leurs droits </t>
  </si>
  <si>
    <t>Les produits qui permettent facilement l'accès aux sommes accumulées (exemple : les rachats partiels ou anticipés à tout moment, avec des frais limités)</t>
  </si>
  <si>
    <t>Vous avez recours à un nouveau mode de distribution pour des produits nouveaux ou préexistants, en ce compris, le cas échéant, le recours à des technologies nouvelles ou en cours de développement</t>
  </si>
  <si>
    <t>La relation d'affaires est nouée sans la présence physique des parties (vente à distance en ligne, par téléphone, par voie postale…), sans être assortie de garanties adéquates telles que, par exemple, une signature électronique, des vérifications pour lutter contre la fraude liée à l'usurpation d'identité</t>
  </si>
  <si>
    <t>Vous connaissez bien l'intermédiaire ou l'apporteur de clients qui intervient dans la vente et vous vous êtes assuré qu'il applique des mesures de vigilance à l'égard des clients qui sont proportionnées au risque associé à la relation et conformes à celles requises en application de la directive (UE) 2015/849</t>
  </si>
  <si>
    <t xml:space="preserve">Vous lancez un nouveau produit </t>
  </si>
  <si>
    <t>Votre activité (en ce compris celle des intermédiaires ou des apporteurs de clients auxquels vous faites appel) est partiellement ou totalement exercée dans un pays tiers associé à un risque plus élevé de BC/FT ((cf. les facteurs de risques géographiques repris sous le point 1 supra, en ce compris le paradis fiscal)</t>
  </si>
  <si>
    <t>Votre activité (en ce compris celle des intermédiaires ou des apporteurs de clients auxquels vous faites appel) est limitée au territoire de la Belgique ou d’un un pays tiers à risque moins élevé de BC/FT (cf. les facteurs de risques géographiques repris sous le point 1 supra)</t>
  </si>
  <si>
    <t>Pays/Zone géographique</t>
  </si>
  <si>
    <t>JUSTIFICATION</t>
  </si>
  <si>
    <t>III. Définition des situations et classement dans des catégories de risque</t>
  </si>
  <si>
    <t>Définition/explication des termes soulignés                                                                                                                                                                                                                                                                                                                           (Les termes utilisés ci-dessous qui ne sont pas spécifiquement définis ont la signification qui leur est attribuée par la loi du 18 septembre 2017)</t>
  </si>
  <si>
    <t>Bénéficiaire effectif
la personne telle que définie à l’article 4,27° de la loi du 18 septembre 2017.
Pour plus de précisions, veuillez consulter le commentaire de l'article 23 de l’exposé des motifs de la loi du 18 septembre 2017 (pages 99 et suivantes).</t>
  </si>
  <si>
    <t>Pays faisant l’objet de sanctions, d’embargos ou d’autres mesures similaires imposés, par exemple, par l’Union européenne ou par les Nations unies
A cet effet, vous pouvez notamment consulter le site internet de la CTIF : http://www.ctif-cfi.be/website/index.php?option=com_content&amp;view=article&amp;id=66&amp;Itemid=89&amp;lang=fr et le site internet du SPF Finances : https://finances.belgium.be/fr/tresorerie/sanctions-financieres</t>
  </si>
  <si>
    <t xml:space="preserve">Paradis fiscal
Un Etat à fiscalité inexistante ou peu élevée au sens de l'article 39 de la loi du 18 septembre 2017, c'est -à-dire une Etat figurant sur la liste visée à l'article 179 de l’arrêté royal d’exécution du CIR tel que modifié la dernière fois par l'arrêté royal du 01/03/2016 (http://www.etaamb.be/fr/arrete-royal-du-01-mars-2016_n2016003097.html). </t>
  </si>
  <si>
    <t>Combinaisons</t>
  </si>
  <si>
    <r>
      <rPr>
        <b/>
        <sz val="20"/>
        <color theme="4" tint="-0.499984740745262"/>
        <rFont val="Calibri"/>
        <family val="2"/>
      </rPr>
      <t xml:space="preserve">Evaluation des </t>
    </r>
    <r>
      <rPr>
        <b/>
        <sz val="20"/>
        <color theme="4" tint="-0.499984740745262"/>
        <rFont val="Calibri"/>
        <family val="2"/>
        <scheme val="minor"/>
      </rPr>
      <t>risques</t>
    </r>
  </si>
  <si>
    <r>
      <rPr>
        <b/>
        <sz val="18"/>
        <color theme="4" tint="-0.499984740745262"/>
        <rFont val="Calibri"/>
        <family val="2"/>
      </rPr>
      <t xml:space="preserve">Evaluation des </t>
    </r>
    <r>
      <rPr>
        <b/>
        <sz val="18"/>
        <color theme="4" tint="-0.499984740745262"/>
        <rFont val="Calibri"/>
        <family val="2"/>
        <scheme val="minor"/>
      </rPr>
      <t>risques</t>
    </r>
  </si>
  <si>
    <t>Caractéristiques de mes clients</t>
  </si>
  <si>
    <t>risicoverhogend</t>
  </si>
  <si>
    <t>risicoverlagend</t>
  </si>
  <si>
    <t>a.</t>
  </si>
  <si>
    <t>Pertinence des facteurs de risques</t>
  </si>
  <si>
    <t>pertinent</t>
  </si>
  <si>
    <t>non pertinent</t>
  </si>
  <si>
    <t>facteurs qui augmentent le risque</t>
  </si>
  <si>
    <t>facteurs qui diminuent le risque</t>
  </si>
  <si>
    <t>b.</t>
  </si>
  <si>
    <t>Réponses</t>
  </si>
  <si>
    <t>total</t>
  </si>
  <si>
    <t>oui</t>
  </si>
  <si>
    <t>non</t>
  </si>
  <si>
    <t>nombre de facteurs de risque propre à votre organisation</t>
  </si>
  <si>
    <t>Caractéristiques de mes produits/opérations</t>
  </si>
  <si>
    <t>c</t>
  </si>
  <si>
    <t>Evaluation de vos risques</t>
  </si>
  <si>
    <t>nombre de combinaisons identifiés</t>
  </si>
  <si>
    <t>faible</t>
  </si>
  <si>
    <t>standard</t>
  </si>
  <si>
    <t>élévé</t>
  </si>
  <si>
    <t>nombre</t>
  </si>
  <si>
    <t>justification</t>
  </si>
  <si>
    <t>non évalué</t>
  </si>
  <si>
    <t>risque faible</t>
  </si>
  <si>
    <t>risque standard</t>
  </si>
  <si>
    <t>risque élevé</t>
  </si>
  <si>
    <t>risque non évalué</t>
  </si>
  <si>
    <t>nombre de combinaisons pour lesquelles le niveau de risque est justifié</t>
  </si>
  <si>
    <t>nombre de combinaisons pour lesquelles le niveau de risque n'est pas justifié</t>
  </si>
  <si>
    <t>just = oui</t>
  </si>
  <si>
    <t>just = non</t>
  </si>
  <si>
    <t>non pert</t>
  </si>
  <si>
    <t>risque non pertinente</t>
  </si>
  <si>
    <t>Pays ou zones géographiques concernées par mon activité</t>
  </si>
  <si>
    <t>Mes canaux de distribution</t>
  </si>
  <si>
    <t>Définition des situations et classement dans des catégories de risque</t>
  </si>
  <si>
    <t>AANTAL</t>
  </si>
  <si>
    <t>élevé</t>
  </si>
  <si>
    <t>nombres de situations identifiés</t>
  </si>
  <si>
    <t>évaluation du risque justifiée</t>
  </si>
  <si>
    <t>évaluation du risque non justifiée</t>
  </si>
  <si>
    <t>justif ?</t>
  </si>
  <si>
    <t>check</t>
  </si>
  <si>
    <t>fout</t>
  </si>
  <si>
    <t>DASHBOARD "MON EVALUATION GLOBALE DES RISQUES"</t>
  </si>
  <si>
    <t>Autres facteurs de risque (propre à votre organisation):</t>
  </si>
  <si>
    <t>nombre de facteurs de risque "évalué"</t>
  </si>
  <si>
    <t>nombre de facteurs de risque  "non évalué"</t>
  </si>
  <si>
    <t># verhogend</t>
  </si>
  <si>
    <t># verlagend</t>
  </si>
  <si>
    <t xml:space="preserve">gn eval </t>
  </si>
  <si>
    <t>gn eval</t>
  </si>
  <si>
    <t xml:space="preserve">nombre de facteurs de risque </t>
  </si>
  <si>
    <t>nombre de facteurs de risque "non évalué"</t>
  </si>
  <si>
    <t>c.</t>
  </si>
  <si>
    <t>retour vers "évaluation globale des risques"</t>
  </si>
  <si>
    <t xml:space="preserve">Le tableau ci-dessous reprend une liste des principaux produits d'assurance-vie. Cette liste n'est pas exhaustive et doit être complétée ou afinée en tenant compte des produits que vous commercialisez effectivement et des caractéristiques de ces produits, tout en prenant en considération les facteurs de risques identifiés comme étant pertinents.  </t>
  </si>
  <si>
    <t>Branche 21 fiscalisée</t>
  </si>
  <si>
    <t>Branche 21 non fiscalisée</t>
  </si>
  <si>
    <t>Branche 23</t>
  </si>
  <si>
    <t>Branche 26</t>
  </si>
  <si>
    <t>Branche 22 (assurance nuptialité et natalité)</t>
  </si>
  <si>
    <t>Assurances du 2ème pilier pour travailleurs salariés</t>
  </si>
  <si>
    <t>Assurances du 2ème pilier pour travailleurs indépendants</t>
  </si>
  <si>
    <t>Assurances dirigeants d'entreprise</t>
  </si>
  <si>
    <t>Assurances groupe pour indépendants</t>
  </si>
  <si>
    <t>Engagements de pension individuels</t>
  </si>
  <si>
    <r>
      <rPr>
        <b/>
        <u/>
        <sz val="13"/>
        <rFont val="Calibri"/>
        <family val="2"/>
        <scheme val="minor"/>
      </rPr>
      <t xml:space="preserve">III. </t>
    </r>
    <r>
      <rPr>
        <b/>
        <u/>
        <sz val="13"/>
        <rFont val="Calibri"/>
        <family val="2"/>
      </rPr>
      <t>Définition des catégories de risque</t>
    </r>
    <r>
      <rPr>
        <b/>
        <u/>
        <sz val="13"/>
        <rFont val="Calibri"/>
        <family val="2"/>
        <scheme val="minor"/>
      </rPr>
      <t xml:space="preserve"> </t>
    </r>
    <r>
      <rPr>
        <b/>
        <sz val="13"/>
        <rFont val="Calibri"/>
        <family val="2"/>
        <scheme val="minor"/>
      </rPr>
      <t xml:space="preserve">
Vous définissez les situations auxquelles vous êtes le plus souvent confronté dans le cadre de votre activité en associant différentes combinaisons que vous avez établies dans les tableaux ci-dessus.
Vous attribuez ensuite un niveau de risque à chacune des situations que vous avez définies. Pour ce faire, vous pouvez décider d’attribuer plus de poids à certains facteurs de risques que vous estimez particulièrement pertinents, ou, à l’inverse, de sous-pondérer certains facteurs de risques que vous estimeriez moins importants. Vous regroupez ensuite les situations qui appellent des mesures de vigilance identiques au sein d’une même catégorie de risque que vous définissez. 
Attention : certains facteurs de risque impliquent à eux seuls de classer une situation dans une catégorie de risque à laquelle est associé un niveau de risque élevé, notamment les cas nécessitant l’application de mesures de vigilance accrue visés au Titre 3, Chapitre 2 de la loi du 18 septembre 2017 (ex : clients établis dans des pays tiers à haut risque, opérations ayant un lien avec un  « paradis fiscal », opérations effectuées avec des PPE, des membres de leur famille ou des personnes connues pour y être étroitement associées).  
Attention : Le tableau ci-dessous propose à titre d'exemple 3 catégories auxquelles correspondent des niveaux de risques différents (faible, standard et élevé). Le nombre de catégories devrait dépendre de votre taille et de la nature de vos activités, étant entendu qu'au minimum deux catégories devraient être créées : l'une regroupant les situations présentant des risques standards, l'autre celles présentant des risques élevés. </t>
    </r>
  </si>
  <si>
    <t>Produit/   opération</t>
  </si>
  <si>
    <r>
      <t>Pays tiers à haut risque :
Les pays tiers à haut risque sont définis par l’article 4,9° de la loi du 18 septembre 2017 comme étant les pays tiers (i.e. pays n'étant pas partie à l'Accord sur l'Espace économique européen (art. 4, 8°, de la loi du 18 septembre 2017)) dont les dispositifs en matière de lutte contre le BC/FT sont identifiés par la Commission européenne, conformément à l’article 9 de la Directive 2015/849, comme présentant des carences stratégiques qui font peser une menace significative sur le système financier de l’Union européenne, ou qui présente un risque géographique identifié comme élevé par le Groupe d’action financière, le Comité ministériel de coordination de la lutte contre le blanchiment de capitaux d’origine illicite, le Conseil National de Sécurité ou les entités assujetties. 
Il s’agit en particulier des pays et territoires repris sur la liste du GAFI comme étant des pays et territoires non coopératifs. 
Vous pouvez, à cet effet, notamment consulter le site internet du SPF Finances : https://finances.belgium.be/fr/pays-hauts-risques.</t>
    </r>
    <r>
      <rPr>
        <sz val="11"/>
        <rFont val="Calibri"/>
        <family val="2"/>
        <scheme val="minor"/>
      </rPr>
      <t xml:space="preserve"> Attention toutefois que la FSMA ne peut s'assurer du fait que ces sites internet sont à jour.</t>
    </r>
    <r>
      <rPr>
        <sz val="11"/>
        <color theme="1"/>
        <rFont val="Calibri"/>
        <family val="2"/>
        <scheme val="minor"/>
      </rPr>
      <t xml:space="preserve">
</t>
    </r>
  </si>
  <si>
    <t>PPE
PPE = personne politiquement exposée :
La personne telle que définie à l’article 4,28° de la loi du 18 septembre 2017 : "une personne physique qui occupe ou a occupé une fonction publique importante et, notamment :
a) les chefs d’Etat, les chefs de gouvernement, les ministres et les secrétaires d’Etat;
b) les parlementaires ou les membres d’organes législatifs similaires;
c) les membres des organes dirigeants des partis politiques;
d) les membres des cours suprêmes, des cours constitutionnelles ou d’autres hautes juridictions, y compris administratives, dont les décisions ne sont pas susceptibles de recours, sauf circonstances exceptionnelles;
e) les membres des cours des comptes ou des conseils ou directoires des banques centrales;
f) les ambassadeurs, les consuls, les chargés d’affaires et les officiers supérieurs des forces armées;
g) les membres des organes d’administration, de direction ou de surveillance des entreprises publiques;
h) les directeurs, les directeurs adjoints et les membres du conseil d’une organisation internationale, ou les personnes qui occupent une position équivalente en son sein".
L'article 4,29° de la loi du 18 septembre 2017 définit ce qu'il y a lieu d'entendre par "membre de la famille" et l'article 4,30° définiti ce qu'il y a lieu d'entendre par "personnes connues pour être étroitement associées".
Pour plus de précisions, veuillez consulter l’exposé des motifs (pages 147 et suivantes).</t>
  </si>
  <si>
    <r>
      <rPr>
        <b/>
        <u/>
        <sz val="13"/>
        <rFont val="Calibri"/>
        <family val="2"/>
        <scheme val="minor"/>
      </rPr>
      <t>I. Identification des facteurs de risque</t>
    </r>
    <r>
      <rPr>
        <b/>
        <sz val="13"/>
        <rFont val="Calibri"/>
        <family val="2"/>
        <scheme val="minor"/>
      </rPr>
      <t xml:space="preserve">
Vous identifiez les risques de BC/FT auxquels vous êtes exposés, tenant compte de votre activité. 
Pour ce faire, les tableaux ci-dessous regroupent, par catégorie de risque (clientèles, produits/opérations, pays/zones géographiques et canaux de distribution) une liste de facteurs de risque qui sont susceptibles de contribuer à augmenter ou diminuer votre niveau de risque de BC/FT. Dans chaque tableau, vous indiquez les facteurs de risques qui sont pertinents pour votre activité. La liste des facteurs de risque n'est pas exhaustive. Il s'indique donc de compléter chaque tableau avec les facteurs de risque qui sont pertinents pour votre activité et qui ne seraient pas repris dans ces tableaux.
</t>
    </r>
    <r>
      <rPr>
        <b/>
        <u/>
        <sz val="13"/>
        <rFont val="Calibri"/>
        <family val="2"/>
        <scheme val="minor"/>
      </rPr>
      <t>II. Evaluation des facteurs de risque identifiés</t>
    </r>
    <r>
      <rPr>
        <b/>
        <sz val="13"/>
        <rFont val="Calibri"/>
        <family val="2"/>
        <scheme val="minor"/>
      </rPr>
      <t xml:space="preserve">
Dans chaque tableau prévu pour l’évaluation des risques identifiés associés aux catégories de risque (clients, produits/opérations, pays/zones géographiques, et canaux de distribution), vous regroupez différents facteurs de risques dont la combinaison correspond à votre activité.
Vous associez ensuite à chacune des situations un niveau de risque (exemple : faible, standard, élevé). 
Vous tenez au moins compte des variables visées à l’annexe I de la loi du 18 septembre 2017 (la finalité de la relation d'affaire, le volume des opérations effectuées et  la régularité ou la durée de la relation d'affaires). Vous prenez également en compte tout autre élément susceptible d’influencer votre évaluation. Vous justifiez ensuite votre appréciation du niveau de risque associé à chaque situation dans la colonne « justification ».</t>
    </r>
  </si>
  <si>
    <t>Les produits qui nécessitent que l'investissement total soit réduit à une faible valeur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</si>
</sst>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x14ac:knownFonts="1">
    <font>
      <sz val="11"/>
      <color theme="1"/>
      <name val="Calibri"/>
      <family val="2"/>
      <scheme val="minor"/>
    </font>
    <font>
      <b/>
      <sz val="11"/>
      <color theme="1"/>
      <name val="Calibri"/>
      <family val="2"/>
      <scheme val="minor"/>
    </font>
    <font>
      <b/>
      <sz val="14"/>
      <color theme="1"/>
      <name val="Calibri"/>
      <family val="2"/>
      <scheme val="minor"/>
    </font>
    <font>
      <sz val="11"/>
      <color theme="4" tint="-0.499984740745262"/>
      <name val="Calibri"/>
      <family val="2"/>
      <scheme val="minor"/>
    </font>
    <font>
      <b/>
      <sz val="36"/>
      <color theme="4" tint="-0.499984740745262"/>
      <name val="Calibri"/>
      <family val="2"/>
      <scheme val="minor"/>
    </font>
    <font>
      <b/>
      <sz val="14"/>
      <color theme="4" tint="-0.499984740745262"/>
      <name val="Calibri"/>
      <family val="2"/>
      <scheme val="minor"/>
    </font>
    <font>
      <b/>
      <sz val="14"/>
      <color rgb="FF002060"/>
      <name val="Calibri"/>
      <family val="2"/>
      <scheme val="minor"/>
    </font>
    <font>
      <i/>
      <sz val="11"/>
      <color theme="1"/>
      <name val="Calibri"/>
      <family val="2"/>
      <scheme val="minor"/>
    </font>
    <font>
      <b/>
      <sz val="12"/>
      <color rgb="FF002060"/>
      <name val="Calibri"/>
      <family val="2"/>
      <scheme val="minor"/>
    </font>
    <font>
      <sz val="11"/>
      <name val="Calibri"/>
      <family val="2"/>
      <scheme val="minor"/>
    </font>
    <font>
      <b/>
      <sz val="14"/>
      <color rgb="FFFF0000"/>
      <name val="Calibri"/>
      <family val="2"/>
      <scheme val="minor"/>
    </font>
    <font>
      <sz val="11"/>
      <color rgb="FF002060"/>
      <name val="Calibri"/>
      <family val="2"/>
      <scheme val="minor"/>
    </font>
    <font>
      <b/>
      <sz val="14"/>
      <name val="Calibri"/>
      <family val="2"/>
      <scheme val="minor"/>
    </font>
    <font>
      <b/>
      <sz val="18"/>
      <color theme="4" tint="-0.499984740745262"/>
      <name val="Calibri"/>
      <family val="2"/>
      <scheme val="minor"/>
    </font>
    <font>
      <b/>
      <sz val="13"/>
      <name val="Calibri"/>
      <family val="2"/>
      <scheme val="minor"/>
    </font>
    <font>
      <b/>
      <sz val="13"/>
      <color rgb="FF002060"/>
      <name val="Calibri"/>
      <family val="2"/>
      <scheme val="minor"/>
    </font>
    <font>
      <b/>
      <sz val="11"/>
      <color rgb="FF002060"/>
      <name val="Calibri"/>
      <family val="2"/>
      <scheme val="minor"/>
    </font>
    <font>
      <b/>
      <sz val="24"/>
      <color theme="1"/>
      <name val="Calibri"/>
      <family val="2"/>
      <scheme val="minor"/>
    </font>
    <font>
      <b/>
      <sz val="18"/>
      <color theme="4" tint="-0.499984740745262"/>
      <name val="Calibri"/>
      <family val="2"/>
    </font>
    <font>
      <b/>
      <sz val="18"/>
      <color rgb="FF002060"/>
      <name val="Calibri"/>
      <family val="2"/>
      <scheme val="minor"/>
    </font>
    <font>
      <b/>
      <sz val="20"/>
      <color theme="1"/>
      <name val="Calibri"/>
      <family val="2"/>
      <scheme val="minor"/>
    </font>
    <font>
      <b/>
      <sz val="13"/>
      <color theme="1"/>
      <name val="Calibri"/>
      <family val="2"/>
      <scheme val="minor"/>
    </font>
    <font>
      <sz val="11"/>
      <color theme="1"/>
      <name val="Calibri"/>
      <family val="2"/>
    </font>
    <font>
      <b/>
      <u/>
      <sz val="13"/>
      <name val="Calibri"/>
      <family val="2"/>
    </font>
    <font>
      <b/>
      <u/>
      <sz val="13"/>
      <name val="Calibri"/>
      <family val="2"/>
      <scheme val="minor"/>
    </font>
    <font>
      <u/>
      <sz val="11"/>
      <color theme="10"/>
      <name val="Calibri"/>
      <family val="2"/>
      <scheme val="minor"/>
    </font>
    <font>
      <b/>
      <sz val="18"/>
      <color theme="10"/>
      <name val="Calibri"/>
      <family val="2"/>
      <scheme val="minor"/>
    </font>
    <font>
      <sz val="11"/>
      <color rgb="FFFF0000"/>
      <name val="Calibri"/>
      <family val="2"/>
      <scheme val="minor"/>
    </font>
    <font>
      <b/>
      <sz val="20"/>
      <color theme="4" tint="-0.499984740745262"/>
      <name val="Calibri"/>
      <family val="2"/>
      <scheme val="minor"/>
    </font>
    <font>
      <b/>
      <sz val="20"/>
      <color theme="4" tint="-0.499984740745262"/>
      <name val="Calibri"/>
      <family val="2"/>
    </font>
    <font>
      <sz val="11"/>
      <color theme="1"/>
      <name val="Calibri"/>
      <family val="2"/>
      <scheme val="minor"/>
    </font>
    <font>
      <b/>
      <i/>
      <sz val="11"/>
      <color rgb="FF002060"/>
      <name val="Calibri"/>
      <family val="2"/>
      <scheme val="minor"/>
    </font>
    <font>
      <b/>
      <sz val="11"/>
      <name val="Calibri"/>
      <family val="2"/>
      <scheme val="minor"/>
    </font>
    <font>
      <b/>
      <i/>
      <sz val="11"/>
      <color theme="1"/>
      <name val="Calibri"/>
      <family val="2"/>
      <scheme val="minor"/>
    </font>
    <font>
      <b/>
      <i/>
      <u/>
      <sz val="11"/>
      <color theme="1"/>
      <name val="Calibri"/>
      <family val="2"/>
      <scheme val="minor"/>
    </font>
    <font>
      <b/>
      <u/>
      <sz val="11"/>
      <color theme="1"/>
      <name val="Calibri"/>
      <family val="2"/>
      <scheme val="minor"/>
    </font>
    <font>
      <b/>
      <sz val="16"/>
      <color theme="1"/>
      <name val="Calibri"/>
      <family val="2"/>
      <scheme val="minor"/>
    </font>
    <font>
      <b/>
      <i/>
      <sz val="16"/>
      <color theme="1"/>
      <name val="Calibri"/>
      <family val="2"/>
      <scheme val="minor"/>
    </font>
    <font>
      <sz val="11"/>
      <color theme="1"/>
      <name val="Wingdings"/>
      <charset val="2"/>
    </font>
    <font>
      <u/>
      <sz val="11"/>
      <color theme="1"/>
      <name val="Calibri"/>
      <family val="2"/>
      <scheme val="minor"/>
    </font>
    <font>
      <b/>
      <i/>
      <sz val="11"/>
      <color rgb="FF0070C0"/>
      <name val="Calibri"/>
      <family val="2"/>
      <scheme val="minor"/>
    </font>
    <font>
      <b/>
      <i/>
      <sz val="1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25" fillId="0" borderId="0" applyNumberFormat="0" applyFill="0" applyBorder="0" applyAlignment="0" applyProtection="0"/>
    <xf numFmtId="9" fontId="30" fillId="0" borderId="0" applyFont="0" applyFill="0" applyBorder="0" applyAlignment="0" applyProtection="0"/>
  </cellStyleXfs>
  <cellXfs count="244">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5" fillId="4" borderId="1" xfId="0" applyFont="1" applyFill="1" applyBorder="1" applyAlignment="1">
      <alignment horizontal="center" vertical="center"/>
    </xf>
    <xf numFmtId="0" fontId="5" fillId="5" borderId="0" xfId="0" applyFont="1" applyFill="1" applyBorder="1" applyAlignment="1">
      <alignment horizontal="center" vertical="center"/>
    </xf>
    <xf numFmtId="0" fontId="7" fillId="0" borderId="0" xfId="0" applyFont="1"/>
    <xf numFmtId="0" fontId="0" fillId="0" borderId="0" xfId="0" applyFill="1" applyBorder="1" applyAlignment="1"/>
    <xf numFmtId="0" fontId="0" fillId="0" borderId="1" xfId="0" applyBorder="1"/>
    <xf numFmtId="0" fontId="0" fillId="7" borderId="1" xfId="0" applyFill="1" applyBorder="1" applyAlignment="1"/>
    <xf numFmtId="0" fontId="0" fillId="9" borderId="1" xfId="0" applyFill="1" applyBorder="1" applyAlignment="1"/>
    <xf numFmtId="0" fontId="4" fillId="0" borderId="0" xfId="0" applyFont="1" applyAlignment="1">
      <alignment horizontal="center"/>
    </xf>
    <xf numFmtId="0" fontId="0" fillId="7" borderId="9" xfId="0" applyFill="1" applyBorder="1" applyAlignment="1">
      <alignment wrapText="1"/>
    </xf>
    <xf numFmtId="0" fontId="5" fillId="5" borderId="0" xfId="0" applyFont="1" applyFill="1" applyBorder="1" applyAlignment="1">
      <alignment horizontal="center" vertical="top"/>
    </xf>
    <xf numFmtId="0" fontId="0" fillId="0" borderId="0" xfId="0" applyAlignment="1">
      <alignment vertical="top"/>
    </xf>
    <xf numFmtId="0" fontId="5" fillId="5" borderId="0" xfId="0" applyFont="1" applyFill="1" applyBorder="1" applyAlignment="1">
      <alignment horizontal="left" vertical="top"/>
    </xf>
    <xf numFmtId="0" fontId="0" fillId="0" borderId="0" xfId="0" applyAlignment="1">
      <alignment horizontal="left" vertical="top"/>
    </xf>
    <xf numFmtId="0" fontId="0" fillId="7" borderId="6" xfId="0" applyFill="1" applyBorder="1" applyAlignment="1"/>
    <xf numFmtId="0" fontId="0" fillId="7" borderId="1" xfId="0" applyFill="1" applyBorder="1" applyAlignment="1">
      <alignment wrapText="1"/>
    </xf>
    <xf numFmtId="0" fontId="0" fillId="10" borderId="1" xfId="0" applyFill="1" applyBorder="1" applyAlignment="1">
      <alignment wrapText="1"/>
    </xf>
    <xf numFmtId="0" fontId="0" fillId="10" borderId="1" xfId="0" applyFill="1" applyBorder="1" applyAlignment="1"/>
    <xf numFmtId="0" fontId="3" fillId="8" borderId="5" xfId="0" applyFont="1" applyFill="1" applyBorder="1" applyAlignment="1">
      <alignment horizontal="center" vertical="top"/>
    </xf>
    <xf numFmtId="0" fontId="0" fillId="0" borderId="0" xfId="0" applyFill="1" applyBorder="1" applyAlignment="1">
      <alignment vertical="top"/>
    </xf>
    <xf numFmtId="0" fontId="5" fillId="7"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9" fillId="8" borderId="5" xfId="0" applyFont="1" applyFill="1" applyBorder="1" applyAlignment="1">
      <alignment horizontal="left" vertical="top" wrapText="1"/>
    </xf>
    <xf numFmtId="0" fontId="5" fillId="6" borderId="6" xfId="0" applyFont="1" applyFill="1" applyBorder="1" applyAlignment="1">
      <alignment horizontal="center" vertical="center" wrapText="1"/>
    </xf>
    <xf numFmtId="0" fontId="0" fillId="0" borderId="6" xfId="0" applyBorder="1"/>
    <xf numFmtId="0" fontId="7" fillId="0" borderId="6" xfId="0" applyFont="1" applyBorder="1"/>
    <xf numFmtId="0" fontId="0" fillId="0" borderId="3" xfId="0" applyBorder="1"/>
    <xf numFmtId="0" fontId="7" fillId="0" borderId="3" xfId="0" applyFont="1" applyBorder="1"/>
    <xf numFmtId="0" fontId="2" fillId="2" borderId="1" xfId="0" applyFont="1" applyFill="1" applyBorder="1" applyAlignment="1">
      <alignment horizontal="center" vertical="center" wrapText="1"/>
    </xf>
    <xf numFmtId="0" fontId="0" fillId="7" borderId="9" xfId="0" applyFill="1" applyBorder="1" applyAlignment="1">
      <alignment horizontal="left" vertical="top" wrapText="1"/>
    </xf>
    <xf numFmtId="0" fontId="1" fillId="0" borderId="1" xfId="0" applyFont="1" applyBorder="1" applyAlignment="1">
      <alignment horizontal="left" vertical="top" wrapText="1"/>
    </xf>
    <xf numFmtId="0" fontId="3"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0" fillId="7" borderId="1" xfId="0" applyFill="1" applyBorder="1" applyAlignment="1">
      <alignment horizontal="left" vertical="top" wrapText="1"/>
    </xf>
    <xf numFmtId="0" fontId="9" fillId="8" borderId="1" xfId="0" applyFont="1" applyFill="1" applyBorder="1" applyAlignment="1">
      <alignment horizontal="left" vertical="top"/>
    </xf>
    <xf numFmtId="0" fontId="8" fillId="0" borderId="1" xfId="0" applyFont="1" applyFill="1" applyBorder="1" applyAlignment="1">
      <alignment horizontal="center" vertical="center"/>
    </xf>
    <xf numFmtId="0" fontId="0" fillId="0" borderId="3" xfId="0" applyBorder="1" applyAlignment="1">
      <alignment horizontal="left" vertical="top" wrapText="1"/>
    </xf>
    <xf numFmtId="0" fontId="0" fillId="7" borderId="1" xfId="0" quotePrefix="1" applyFill="1" applyBorder="1" applyAlignment="1">
      <alignment horizontal="left" vertical="top" wrapText="1"/>
    </xf>
    <xf numFmtId="0" fontId="0" fillId="9" borderId="1" xfId="0" applyFill="1" applyBorder="1" applyAlignment="1">
      <alignment horizontal="left" vertical="top"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7" borderId="1" xfId="0" applyFont="1" applyFill="1" applyBorder="1" applyAlignment="1">
      <alignment horizontal="left" vertical="top" wrapText="1"/>
    </xf>
    <xf numFmtId="0" fontId="9" fillId="9" borderId="1" xfId="0" applyFont="1" applyFill="1" applyBorder="1" applyAlignment="1">
      <alignment horizontal="left" vertical="top" wrapText="1"/>
    </xf>
    <xf numFmtId="0" fontId="9" fillId="9" borderId="5" xfId="0" applyFont="1" applyFill="1" applyBorder="1" applyAlignment="1">
      <alignment horizontal="left" vertical="top" wrapText="1"/>
    </xf>
    <xf numFmtId="0" fontId="0" fillId="0" borderId="4" xfId="0" applyBorder="1"/>
    <xf numFmtId="0" fontId="0" fillId="0" borderId="0" xfId="0" applyBorder="1"/>
    <xf numFmtId="0" fontId="7" fillId="5" borderId="6" xfId="0" applyFont="1" applyFill="1" applyBorder="1"/>
    <xf numFmtId="0" fontId="0" fillId="5" borderId="6" xfId="0" applyFill="1" applyBorder="1"/>
    <xf numFmtId="0" fontId="11" fillId="0" borderId="5" xfId="0" applyFont="1" applyFill="1" applyBorder="1" applyAlignment="1">
      <alignment horizontal="left" vertical="top"/>
    </xf>
    <xf numFmtId="0" fontId="11" fillId="5" borderId="0" xfId="0" applyFont="1" applyFill="1" applyBorder="1" applyAlignment="1">
      <alignment horizontal="left"/>
    </xf>
    <xf numFmtId="0" fontId="0" fillId="5" borderId="0" xfId="0" applyFill="1" applyBorder="1" applyAlignment="1"/>
    <xf numFmtId="0" fontId="3" fillId="5" borderId="0" xfId="0" applyFont="1" applyFill="1" applyBorder="1" applyAlignment="1">
      <alignment horizontal="center" vertical="center"/>
    </xf>
    <xf numFmtId="0" fontId="0" fillId="5" borderId="0" xfId="0" applyFill="1" applyBorder="1"/>
    <xf numFmtId="0" fontId="0" fillId="0" borderId="0" xfId="0"/>
    <xf numFmtId="0" fontId="11" fillId="5" borderId="5" xfId="0" applyFont="1" applyFill="1" applyBorder="1" applyAlignment="1">
      <alignment horizontal="left" vertical="top" wrapText="1"/>
    </xf>
    <xf numFmtId="0" fontId="0" fillId="0" borderId="0" xfId="0"/>
    <xf numFmtId="0" fontId="0" fillId="0" borderId="0" xfId="0"/>
    <xf numFmtId="0" fontId="11" fillId="5" borderId="10" xfId="0" applyFont="1" applyFill="1" applyBorder="1" applyAlignment="1">
      <alignment horizontal="left" vertical="top" wrapText="1"/>
    </xf>
    <xf numFmtId="0" fontId="17" fillId="5" borderId="0" xfId="0" applyFont="1" applyFill="1" applyBorder="1" applyAlignment="1">
      <alignment horizontal="center" vertical="center" textRotation="90"/>
    </xf>
    <xf numFmtId="0" fontId="11" fillId="5" borderId="0" xfId="0" applyFont="1" applyFill="1" applyBorder="1" applyAlignment="1">
      <alignment horizontal="left" vertical="top" wrapText="1"/>
    </xf>
    <xf numFmtId="0" fontId="11" fillId="5" borderId="0" xfId="0" applyFont="1" applyFill="1" applyBorder="1" applyAlignment="1">
      <alignment vertical="top" wrapText="1"/>
    </xf>
    <xf numFmtId="0" fontId="11" fillId="0" borderId="5" xfId="0" applyFont="1" applyFill="1" applyBorder="1" applyAlignment="1">
      <alignment horizontal="left" vertical="top" wrapText="1"/>
    </xf>
    <xf numFmtId="0" fontId="0" fillId="0" borderId="0" xfId="0"/>
    <xf numFmtId="0" fontId="6" fillId="3" borderId="1" xfId="0" applyFont="1" applyFill="1" applyBorder="1" applyAlignment="1">
      <alignment horizontal="center" vertical="center"/>
    </xf>
    <xf numFmtId="0" fontId="16" fillId="6" borderId="5" xfId="0" applyFont="1" applyFill="1" applyBorder="1" applyAlignment="1">
      <alignment wrapText="1"/>
    </xf>
    <xf numFmtId="0" fontId="16" fillId="6" borderId="6" xfId="0" applyFont="1" applyFill="1" applyBorder="1"/>
    <xf numFmtId="0" fontId="11" fillId="0" borderId="5" xfId="0" applyFont="1" applyFill="1" applyBorder="1" applyAlignment="1">
      <alignment vertical="top"/>
    </xf>
    <xf numFmtId="0" fontId="6" fillId="3" borderId="5" xfId="0" applyFont="1" applyFill="1" applyBorder="1" applyAlignment="1">
      <alignment horizontal="left" vertical="center" wrapText="1"/>
    </xf>
    <xf numFmtId="0" fontId="15" fillId="0" borderId="5" xfId="0" applyFont="1" applyBorder="1" applyAlignment="1">
      <alignment horizontal="center" vertical="center" wrapText="1"/>
    </xf>
    <xf numFmtId="0" fontId="11" fillId="5" borderId="1" xfId="0" applyFont="1" applyFill="1" applyBorder="1" applyAlignment="1">
      <alignment horizontal="left" vertical="top" wrapText="1"/>
    </xf>
    <xf numFmtId="0" fontId="0" fillId="0" borderId="0" xfId="0"/>
    <xf numFmtId="0" fontId="11" fillId="10" borderId="6" xfId="0" applyFont="1" applyFill="1" applyBorder="1" applyAlignment="1">
      <alignment horizontal="center" vertical="top" wrapText="1"/>
    </xf>
    <xf numFmtId="0" fontId="11" fillId="10" borderId="8" xfId="0" applyFont="1" applyFill="1" applyBorder="1" applyAlignment="1">
      <alignment horizontal="center" vertical="top" wrapText="1"/>
    </xf>
    <xf numFmtId="0" fontId="11" fillId="10" borderId="7" xfId="0" applyFont="1" applyFill="1" applyBorder="1" applyAlignment="1">
      <alignment horizontal="center" vertical="top" wrapText="1"/>
    </xf>
    <xf numFmtId="0" fontId="22" fillId="0" borderId="0" xfId="0" applyFont="1"/>
    <xf numFmtId="0" fontId="15" fillId="0" borderId="10" xfId="0" applyFont="1" applyBorder="1" applyAlignment="1">
      <alignment horizontal="center" vertical="center" wrapText="1"/>
    </xf>
    <xf numFmtId="0" fontId="11" fillId="5" borderId="1" xfId="0" applyFont="1" applyFill="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left" vertical="top" wrapText="1"/>
    </xf>
    <xf numFmtId="0" fontId="1" fillId="0" borderId="1" xfId="0" applyFont="1" applyBorder="1" applyAlignment="1">
      <alignment horizontal="center" vertical="center" wrapText="1"/>
    </xf>
    <xf numFmtId="0" fontId="0" fillId="0" borderId="0" xfId="0" applyAlignment="1">
      <alignment horizontal="center"/>
    </xf>
    <xf numFmtId="0" fontId="31" fillId="5" borderId="10" xfId="0" applyFont="1" applyFill="1" applyBorder="1" applyAlignment="1">
      <alignment horizontal="center" vertical="center" wrapText="1"/>
    </xf>
    <xf numFmtId="0" fontId="9" fillId="5" borderId="0" xfId="0" applyFont="1" applyFill="1" applyBorder="1" applyAlignment="1">
      <alignment horizontal="center"/>
    </xf>
    <xf numFmtId="0" fontId="1" fillId="0" borderId="0" xfId="0" applyFont="1" applyAlignment="1">
      <alignment horizontal="center"/>
    </xf>
    <xf numFmtId="0" fontId="33" fillId="0" borderId="0" xfId="0" applyFont="1" applyAlignment="1">
      <alignment horizontal="center"/>
    </xf>
    <xf numFmtId="0" fontId="1" fillId="0" borderId="0" xfId="0" applyFont="1"/>
    <xf numFmtId="0" fontId="33" fillId="0" borderId="0" xfId="0" applyFont="1"/>
    <xf numFmtId="0" fontId="34" fillId="0" borderId="0" xfId="0" applyFont="1"/>
    <xf numFmtId="0" fontId="31" fillId="5" borderId="5" xfId="0" applyFont="1" applyFill="1" applyBorder="1" applyAlignment="1">
      <alignment horizontal="center" vertical="center" wrapText="1"/>
    </xf>
    <xf numFmtId="164" fontId="0" fillId="0" borderId="0" xfId="2" applyNumberFormat="1" applyFont="1"/>
    <xf numFmtId="0" fontId="35" fillId="0" borderId="0" xfId="0" applyFont="1"/>
    <xf numFmtId="0" fontId="33" fillId="3" borderId="11" xfId="0" applyFont="1" applyFill="1" applyBorder="1" applyAlignment="1">
      <alignment horizontal="center"/>
    </xf>
    <xf numFmtId="0" fontId="27" fillId="5" borderId="0" xfId="0" applyFont="1" applyFill="1"/>
    <xf numFmtId="0" fontId="27" fillId="0" borderId="0" xfId="0" applyFont="1"/>
    <xf numFmtId="0" fontId="1" fillId="6" borderId="11" xfId="0" applyFont="1" applyFill="1" applyBorder="1" applyAlignment="1">
      <alignment horizontal="center"/>
    </xf>
    <xf numFmtId="0" fontId="33" fillId="6" borderId="11" xfId="0" applyFont="1" applyFill="1" applyBorder="1" applyAlignment="1">
      <alignment horizontal="center"/>
    </xf>
    <xf numFmtId="0" fontId="6" fillId="11" borderId="5" xfId="0" applyFont="1" applyFill="1" applyBorder="1" applyAlignment="1">
      <alignment horizontal="center" vertical="center"/>
    </xf>
    <xf numFmtId="0" fontId="5" fillId="11" borderId="5" xfId="0" applyFont="1" applyFill="1" applyBorder="1" applyAlignment="1">
      <alignment horizontal="center" vertical="center"/>
    </xf>
    <xf numFmtId="0" fontId="6" fillId="11" borderId="1" xfId="0" applyFont="1" applyFill="1" applyBorder="1" applyAlignment="1">
      <alignment horizontal="center" vertical="center"/>
    </xf>
    <xf numFmtId="0" fontId="1" fillId="0" borderId="23" xfId="0" applyFont="1" applyBorder="1" applyAlignment="1">
      <alignment horizontal="center" vertical="center" wrapText="1"/>
    </xf>
    <xf numFmtId="0" fontId="0" fillId="5" borderId="5" xfId="0" applyFont="1" applyFill="1" applyBorder="1" applyAlignment="1">
      <alignment horizontal="left" vertical="top" wrapText="1"/>
    </xf>
    <xf numFmtId="0" fontId="39" fillId="5" borderId="5" xfId="1"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39" fillId="0" borderId="1" xfId="1" applyFont="1" applyFill="1" applyBorder="1" applyAlignment="1">
      <alignment vertical="top" wrapText="1"/>
    </xf>
    <xf numFmtId="0" fontId="0" fillId="0" borderId="0" xfId="0" applyFont="1" applyAlignment="1">
      <alignment wrapText="1"/>
    </xf>
    <xf numFmtId="0" fontId="0" fillId="5" borderId="1" xfId="0" applyFont="1" applyFill="1" applyBorder="1" applyAlignment="1">
      <alignment horizontal="left" vertical="top" wrapText="1"/>
    </xf>
    <xf numFmtId="0" fontId="0" fillId="0" borderId="0" xfId="0" applyAlignment="1">
      <alignment horizontal="center"/>
    </xf>
    <xf numFmtId="0" fontId="40" fillId="5" borderId="10" xfId="0" applyFont="1" applyFill="1" applyBorder="1" applyAlignment="1">
      <alignment horizontal="center" vertical="center" wrapText="1"/>
    </xf>
    <xf numFmtId="0" fontId="40" fillId="5" borderId="1" xfId="0" applyFont="1" applyFill="1" applyBorder="1" applyAlignment="1">
      <alignment horizontal="left" vertical="top" wrapText="1"/>
    </xf>
    <xf numFmtId="0" fontId="0" fillId="0" borderId="0" xfId="0" applyAlignment="1">
      <alignment horizontal="center"/>
    </xf>
    <xf numFmtId="0" fontId="0" fillId="0" borderId="0" xfId="0" applyAlignment="1">
      <alignment horizontal="center"/>
    </xf>
    <xf numFmtId="0" fontId="6" fillId="5" borderId="13" xfId="0" applyFont="1" applyFill="1" applyBorder="1" applyAlignment="1">
      <alignment horizontal="center" vertical="center"/>
    </xf>
    <xf numFmtId="0" fontId="37" fillId="5" borderId="0" xfId="0" applyFont="1" applyFill="1" applyBorder="1" applyAlignment="1">
      <alignment horizontal="center" vertical="center" wrapText="1"/>
    </xf>
    <xf numFmtId="0" fontId="0" fillId="5" borderId="0" xfId="0" applyFill="1"/>
    <xf numFmtId="0" fontId="1" fillId="5" borderId="0" xfId="0" applyFont="1" applyFill="1"/>
    <xf numFmtId="164" fontId="0" fillId="5" borderId="0" xfId="2" applyNumberFormat="1" applyFont="1" applyFill="1"/>
    <xf numFmtId="0" fontId="33" fillId="5" borderId="0" xfId="0" applyFont="1" applyFill="1"/>
    <xf numFmtId="0" fontId="17" fillId="5" borderId="12" xfId="0" applyFont="1" applyFill="1" applyBorder="1" applyAlignment="1">
      <alignment vertical="center" textRotation="90"/>
    </xf>
    <xf numFmtId="0" fontId="17" fillId="5" borderId="0" xfId="0" applyFont="1" applyFill="1" applyBorder="1" applyAlignment="1">
      <alignment vertical="center" textRotation="90"/>
    </xf>
    <xf numFmtId="0" fontId="17" fillId="5" borderId="23" xfId="0" applyFont="1" applyFill="1" applyBorder="1" applyAlignment="1">
      <alignment vertical="center" textRotation="90"/>
    </xf>
    <xf numFmtId="0" fontId="0" fillId="0" borderId="0" xfId="0" applyAlignment="1"/>
    <xf numFmtId="0" fontId="20" fillId="5" borderId="0" xfId="0" applyFont="1" applyFill="1" applyBorder="1" applyAlignment="1">
      <alignment vertical="center" textRotation="90" wrapText="1"/>
    </xf>
    <xf numFmtId="0" fontId="41" fillId="6" borderId="11" xfId="0" applyFont="1" applyFill="1" applyBorder="1" applyAlignment="1">
      <alignment horizontal="center"/>
    </xf>
    <xf numFmtId="0" fontId="33" fillId="5" borderId="0" xfId="0" applyFont="1" applyFill="1" applyBorder="1" applyAlignment="1">
      <alignment horizontal="center"/>
    </xf>
    <xf numFmtId="0" fontId="1" fillId="5" borderId="0" xfId="0" applyFont="1" applyFill="1" applyBorder="1" applyAlignment="1">
      <alignment horizontal="center"/>
    </xf>
    <xf numFmtId="0" fontId="6" fillId="5" borderId="10" xfId="0" applyFont="1" applyFill="1" applyBorder="1" applyAlignment="1">
      <alignment horizontal="left" vertical="center" wrapText="1"/>
    </xf>
    <xf numFmtId="0" fontId="5" fillId="7" borderId="1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6" fillId="5" borderId="26" xfId="0" applyFont="1" applyFill="1" applyBorder="1" applyAlignment="1">
      <alignment vertical="center" wrapText="1"/>
    </xf>
    <xf numFmtId="0" fontId="6" fillId="5" borderId="23" xfId="0" applyFont="1" applyFill="1" applyBorder="1" applyAlignment="1">
      <alignment horizontal="center" vertical="center"/>
    </xf>
    <xf numFmtId="0" fontId="31" fillId="12" borderId="1" xfId="0" applyFont="1" applyFill="1" applyBorder="1" applyAlignment="1" applyProtection="1">
      <alignment horizontal="center" vertical="center" wrapText="1"/>
      <protection locked="0"/>
    </xf>
    <xf numFmtId="0" fontId="31" fillId="12" borderId="10" xfId="0" applyFont="1" applyFill="1" applyBorder="1" applyAlignment="1" applyProtection="1">
      <alignment horizontal="center" vertical="center" wrapText="1"/>
      <protection locked="0"/>
    </xf>
    <xf numFmtId="0" fontId="31" fillId="12" borderId="5"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top" wrapText="1"/>
      <protection locked="0"/>
    </xf>
    <xf numFmtId="0" fontId="36" fillId="12" borderId="1" xfId="0" applyFont="1" applyFill="1" applyBorder="1" applyAlignment="1" applyProtection="1">
      <alignment horizontal="left" vertical="center" wrapText="1"/>
      <protection locked="0"/>
    </xf>
    <xf numFmtId="0" fontId="11" fillId="12" borderId="1" xfId="0" applyFont="1" applyFill="1" applyBorder="1" applyAlignment="1" applyProtection="1">
      <alignment horizontal="left" vertical="top" wrapText="1"/>
      <protection locked="0"/>
    </xf>
    <xf numFmtId="0" fontId="36" fillId="12" borderId="1" xfId="0" applyFont="1" applyFill="1" applyBorder="1" applyAlignment="1" applyProtection="1">
      <alignment horizontal="left" vertical="center"/>
      <protection locked="0"/>
    </xf>
    <xf numFmtId="0" fontId="0" fillId="12" borderId="5" xfId="0" applyFont="1" applyFill="1" applyBorder="1" applyAlignment="1" applyProtection="1">
      <alignment horizontal="left" vertical="top" wrapText="1"/>
      <protection locked="0"/>
    </xf>
    <xf numFmtId="0" fontId="0" fillId="12" borderId="1" xfId="0" applyFill="1" applyBorder="1" applyAlignment="1" applyProtection="1">
      <alignment horizontal="left" vertical="center" wrapText="1"/>
      <protection locked="0"/>
    </xf>
    <xf numFmtId="0" fontId="0" fillId="12" borderId="6" xfId="0" applyFill="1" applyBorder="1" applyAlignment="1" applyProtection="1">
      <alignment horizontal="left" vertical="center" wrapText="1"/>
      <protection locked="0"/>
    </xf>
    <xf numFmtId="0" fontId="0" fillId="12" borderId="24" xfId="0" applyFill="1" applyBorder="1" applyAlignment="1" applyProtection="1">
      <alignment horizontal="center"/>
      <protection locked="0"/>
    </xf>
    <xf numFmtId="0" fontId="0" fillId="12" borderId="11" xfId="0" applyFill="1" applyBorder="1" applyAlignment="1" applyProtection="1">
      <alignment horizontal="center"/>
      <protection locked="0"/>
    </xf>
    <xf numFmtId="0" fontId="25" fillId="0" borderId="1" xfId="1" applyBorder="1" applyAlignment="1">
      <alignment horizontal="center" vertical="center" wrapText="1"/>
    </xf>
    <xf numFmtId="0" fontId="25" fillId="5" borderId="5" xfId="1" applyFill="1" applyBorder="1" applyAlignment="1">
      <alignment horizontal="left" vertical="top" wrapText="1"/>
    </xf>
    <xf numFmtId="0" fontId="9" fillId="5" borderId="1" xfId="0" applyFont="1" applyFill="1" applyBorder="1" applyAlignment="1">
      <alignment horizontal="left" vertical="top" wrapText="1"/>
    </xf>
    <xf numFmtId="0" fontId="9" fillId="0" borderId="1" xfId="0" applyFont="1" applyFill="1" applyBorder="1" applyAlignment="1">
      <alignment wrapText="1"/>
    </xf>
    <xf numFmtId="0" fontId="6" fillId="3" borderId="6" xfId="0" applyFont="1" applyFill="1" applyBorder="1" applyAlignment="1">
      <alignment horizontal="left" vertical="top"/>
    </xf>
    <xf numFmtId="0" fontId="6" fillId="3" borderId="8" xfId="0" applyFont="1" applyFill="1" applyBorder="1" applyAlignment="1">
      <alignment horizontal="left" vertical="top"/>
    </xf>
    <xf numFmtId="0" fontId="6" fillId="3" borderId="7" xfId="0" applyFont="1" applyFill="1" applyBorder="1" applyAlignment="1">
      <alignment horizontal="left" vertical="top"/>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0" xfId="0" applyFont="1" applyAlignment="1">
      <alignment horizont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32" fillId="12" borderId="6" xfId="0" applyFont="1" applyFill="1" applyBorder="1" applyAlignment="1" applyProtection="1">
      <alignment horizontal="left" vertical="center" wrapText="1"/>
      <protection locked="0"/>
    </xf>
    <xf numFmtId="0" fontId="32" fillId="12" borderId="8" xfId="0" applyFont="1" applyFill="1" applyBorder="1" applyAlignment="1" applyProtection="1">
      <alignment horizontal="left" vertical="center" wrapText="1"/>
      <protection locked="0"/>
    </xf>
    <xf numFmtId="0" fontId="32" fillId="12" borderId="7" xfId="0" applyFont="1" applyFill="1" applyBorder="1" applyAlignment="1" applyProtection="1">
      <alignment horizontal="left" vertical="center" wrapText="1"/>
      <protection locked="0"/>
    </xf>
    <xf numFmtId="0" fontId="5" fillId="8" borderId="11" xfId="0" applyFont="1" applyFill="1" applyBorder="1" applyAlignment="1">
      <alignment horizontal="center" vertical="center" wrapText="1"/>
    </xf>
    <xf numFmtId="0" fontId="1" fillId="12" borderId="6" xfId="0" applyFont="1" applyFill="1" applyBorder="1" applyAlignment="1" applyProtection="1">
      <alignment horizontal="center" vertical="center"/>
      <protection locked="0"/>
    </xf>
    <xf numFmtId="0" fontId="1" fillId="12" borderId="8" xfId="0" applyFont="1" applyFill="1" applyBorder="1" applyAlignment="1" applyProtection="1">
      <alignment horizontal="center" vertical="center"/>
      <protection locked="0"/>
    </xf>
    <xf numFmtId="0" fontId="1" fillId="12" borderId="7" xfId="0" applyFont="1" applyFill="1" applyBorder="1" applyAlignment="1" applyProtection="1">
      <alignment horizontal="center" vertical="center"/>
      <protection locked="0"/>
    </xf>
    <xf numFmtId="0" fontId="1" fillId="12" borderId="1" xfId="0" applyFont="1" applyFill="1" applyBorder="1" applyAlignment="1" applyProtection="1">
      <alignment horizontal="left" vertical="center" wrapText="1"/>
      <protection locked="0"/>
    </xf>
    <xf numFmtId="0" fontId="0" fillId="12" borderId="6" xfId="0" applyFont="1" applyFill="1" applyBorder="1" applyAlignment="1" applyProtection="1">
      <alignment horizontal="left" vertical="top" wrapText="1"/>
      <protection locked="0"/>
    </xf>
    <xf numFmtId="0" fontId="0" fillId="12" borderId="8" xfId="0" applyFont="1" applyFill="1" applyBorder="1" applyAlignment="1" applyProtection="1">
      <alignment horizontal="left" vertical="top" wrapText="1"/>
      <protection locked="0"/>
    </xf>
    <xf numFmtId="0" fontId="0" fillId="12" borderId="7" xfId="0" applyFont="1" applyFill="1" applyBorder="1" applyAlignment="1" applyProtection="1">
      <alignment horizontal="left" vertical="top" wrapText="1"/>
      <protection locked="0"/>
    </xf>
    <xf numFmtId="0" fontId="6"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14" fillId="5" borderId="6"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9" xfId="0" applyFont="1" applyFill="1" applyBorder="1" applyAlignment="1">
      <alignment horizontal="left" vertical="top" wrapText="1"/>
    </xf>
    <xf numFmtId="0" fontId="14" fillId="5" borderId="7" xfId="0" applyFont="1" applyFill="1" applyBorder="1" applyAlignment="1">
      <alignment horizontal="left" vertical="top" wrapText="1"/>
    </xf>
    <xf numFmtId="0" fontId="0" fillId="0" borderId="0" xfId="0" applyAlignment="1">
      <alignment horizontal="center"/>
    </xf>
    <xf numFmtId="0" fontId="11" fillId="10" borderId="6" xfId="0" applyFont="1" applyFill="1" applyBorder="1" applyAlignment="1">
      <alignment horizontal="center" vertical="top" wrapText="1"/>
    </xf>
    <xf numFmtId="0" fontId="11" fillId="10" borderId="8" xfId="0" applyFont="1" applyFill="1" applyBorder="1" applyAlignment="1">
      <alignment horizontal="center" vertical="top" wrapText="1"/>
    </xf>
    <xf numFmtId="0" fontId="11" fillId="10" borderId="7" xfId="0" applyFont="1" applyFill="1" applyBorder="1" applyAlignment="1">
      <alignment horizontal="center" vertical="top" wrapText="1"/>
    </xf>
    <xf numFmtId="0" fontId="38" fillId="0" borderId="1" xfId="0" applyFont="1" applyFill="1" applyBorder="1" applyAlignment="1">
      <alignment horizontal="center" vertical="top" wrapText="1"/>
    </xf>
    <xf numFmtId="0" fontId="40" fillId="5" borderId="6" xfId="0" applyFont="1" applyFill="1" applyBorder="1" applyAlignment="1">
      <alignment horizontal="left" vertical="top" wrapText="1"/>
    </xf>
    <xf numFmtId="0" fontId="40" fillId="5" borderId="8" xfId="0" applyFont="1" applyFill="1" applyBorder="1" applyAlignment="1">
      <alignment horizontal="left" vertical="top" wrapText="1"/>
    </xf>
    <xf numFmtId="0" fontId="40" fillId="5" borderId="7" xfId="0" applyFont="1" applyFill="1" applyBorder="1" applyAlignment="1">
      <alignment horizontal="left" vertical="top"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12" fillId="12" borderId="1" xfId="0" applyFont="1" applyFill="1" applyBorder="1" applyAlignment="1" applyProtection="1">
      <alignment horizontal="center" vertical="top"/>
      <protection locked="0"/>
    </xf>
    <xf numFmtId="0" fontId="14" fillId="0" borderId="1" xfId="0" applyFont="1" applyBorder="1" applyAlignment="1">
      <alignment horizontal="left" vertical="top" wrapText="1"/>
    </xf>
    <xf numFmtId="0" fontId="14" fillId="5" borderId="1" xfId="0" applyFont="1" applyFill="1" applyBorder="1" applyAlignment="1">
      <alignment horizontal="left" vertical="top" wrapText="1"/>
    </xf>
    <xf numFmtId="0" fontId="20" fillId="5" borderId="4" xfId="0" applyFont="1" applyFill="1" applyBorder="1" applyAlignment="1">
      <alignment horizontal="center" vertical="center" textRotation="90"/>
    </xf>
    <xf numFmtId="0" fontId="20" fillId="5" borderId="13" xfId="0" applyFont="1" applyFill="1" applyBorder="1" applyAlignment="1">
      <alignment horizontal="center" vertical="center" textRotation="90"/>
    </xf>
    <xf numFmtId="0" fontId="5" fillId="11" borderId="6"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13" fillId="4" borderId="6"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7" xfId="0" applyFont="1" applyFill="1" applyBorder="1" applyAlignment="1">
      <alignment horizontal="center" vertical="center"/>
    </xf>
    <xf numFmtId="0" fontId="0" fillId="0" borderId="1" xfId="0" applyFont="1" applyFill="1" applyBorder="1" applyAlignment="1">
      <alignment vertical="top" wrapText="1"/>
    </xf>
    <xf numFmtId="0" fontId="0" fillId="5" borderId="1" xfId="0" applyFont="1" applyFill="1" applyBorder="1" applyAlignment="1">
      <alignment horizontal="center" vertical="top" wrapText="1"/>
    </xf>
    <xf numFmtId="0" fontId="0" fillId="5" borderId="1" xfId="0" applyFont="1" applyFill="1" applyBorder="1" applyAlignment="1">
      <alignment horizontal="left" vertical="top" wrapText="1"/>
    </xf>
    <xf numFmtId="0" fontId="6" fillId="11" borderId="1" xfId="0" applyFont="1" applyFill="1" applyBorder="1" applyAlignment="1">
      <alignment horizontal="center" vertical="center" wrapText="1"/>
    </xf>
    <xf numFmtId="0" fontId="6" fillId="10" borderId="6" xfId="0" applyFont="1" applyFill="1" applyBorder="1" applyAlignment="1">
      <alignment horizontal="center" vertical="top" wrapText="1"/>
    </xf>
    <xf numFmtId="0" fontId="6" fillId="10" borderId="8" xfId="0" applyFont="1" applyFill="1" applyBorder="1" applyAlignment="1">
      <alignment horizontal="center" vertical="top" wrapText="1"/>
    </xf>
    <xf numFmtId="0" fontId="6" fillId="10" borderId="7" xfId="0" applyFont="1" applyFill="1" applyBorder="1" applyAlignment="1">
      <alignment horizontal="center" vertical="top" wrapText="1"/>
    </xf>
    <xf numFmtId="0" fontId="0" fillId="5" borderId="6" xfId="0" applyFont="1" applyFill="1" applyBorder="1" applyAlignment="1">
      <alignment horizontal="left" vertical="top" wrapText="1"/>
    </xf>
    <xf numFmtId="0" fontId="0" fillId="5" borderId="8" xfId="0" applyFont="1" applyFill="1" applyBorder="1" applyAlignment="1">
      <alignment horizontal="left" vertical="top" wrapText="1"/>
    </xf>
    <xf numFmtId="0" fontId="0" fillId="5" borderId="7" xfId="0" applyFont="1" applyFill="1" applyBorder="1" applyAlignment="1">
      <alignment horizontal="left" vertical="top" wrapText="1"/>
    </xf>
    <xf numFmtId="0" fontId="28" fillId="5" borderId="2" xfId="0" applyFont="1" applyFill="1" applyBorder="1" applyAlignment="1">
      <alignment horizontal="center" vertical="center" textRotation="90"/>
    </xf>
    <xf numFmtId="0" fontId="28" fillId="5" borderId="3" xfId="0" applyFont="1" applyFill="1" applyBorder="1" applyAlignment="1">
      <alignment horizontal="center" vertical="center" textRotation="90"/>
    </xf>
    <xf numFmtId="0" fontId="28" fillId="5" borderId="5" xfId="0" applyFont="1" applyFill="1" applyBorder="1" applyAlignment="1">
      <alignment horizontal="center" vertical="center" textRotation="90"/>
    </xf>
    <xf numFmtId="0" fontId="0" fillId="12" borderId="1" xfId="0" applyFont="1" applyFill="1" applyBorder="1" applyAlignment="1" applyProtection="1">
      <alignment horizontal="left" vertical="top" wrapText="1"/>
      <protection locked="0"/>
    </xf>
    <xf numFmtId="0" fontId="26" fillId="3" borderId="1" xfId="1" applyFont="1" applyFill="1" applyBorder="1" applyAlignment="1">
      <alignment horizontal="center" vertical="center" wrapText="1"/>
    </xf>
    <xf numFmtId="0" fontId="13" fillId="4" borderId="1" xfId="0" applyFont="1" applyFill="1" applyBorder="1" applyAlignment="1">
      <alignment horizontal="center" vertical="center"/>
    </xf>
    <xf numFmtId="0" fontId="28" fillId="0" borderId="1" xfId="0" applyFont="1" applyBorder="1" applyAlignment="1">
      <alignment horizontal="center" vertical="center" textRotation="90" wrapText="1"/>
    </xf>
    <xf numFmtId="0" fontId="0" fillId="12" borderId="7" xfId="0" applyFill="1" applyBorder="1" applyAlignment="1" applyProtection="1">
      <alignment horizontal="left" vertical="center" wrapText="1"/>
      <protection locked="0"/>
    </xf>
    <xf numFmtId="0" fontId="0" fillId="12" borderId="1" xfId="0" applyFill="1" applyBorder="1" applyAlignment="1" applyProtection="1">
      <alignment horizontal="left" vertical="center" wrapText="1"/>
      <protection locked="0"/>
    </xf>
    <xf numFmtId="0" fontId="6" fillId="6" borderId="13" xfId="0" applyFont="1" applyFill="1" applyBorder="1" applyAlignment="1">
      <alignment horizontal="center" vertical="center"/>
    </xf>
    <xf numFmtId="0" fontId="6" fillId="6" borderId="5" xfId="0" applyFont="1" applyFill="1" applyBorder="1" applyAlignment="1">
      <alignment horizontal="center" vertical="center"/>
    </xf>
    <xf numFmtId="0" fontId="0" fillId="12" borderId="25" xfId="0" applyFill="1" applyBorder="1" applyAlignment="1" applyProtection="1">
      <alignment horizontal="left" vertical="center" wrapText="1"/>
      <protection locked="0"/>
    </xf>
    <xf numFmtId="0" fontId="0" fillId="5" borderId="0" xfId="0" applyFill="1" applyAlignment="1">
      <alignment horizontal="center"/>
    </xf>
    <xf numFmtId="0" fontId="5" fillId="11" borderId="1" xfId="0" applyFont="1" applyFill="1" applyBorder="1" applyAlignment="1">
      <alignment horizontal="center" vertical="center" wrapText="1"/>
    </xf>
    <xf numFmtId="0" fontId="1" fillId="12" borderId="6" xfId="0" applyFont="1" applyFill="1" applyBorder="1" applyAlignment="1" applyProtection="1">
      <alignment horizontal="left" vertical="center" wrapText="1"/>
      <protection locked="0"/>
    </xf>
    <xf numFmtId="0" fontId="1" fillId="12" borderId="8" xfId="0" applyFont="1" applyFill="1" applyBorder="1" applyAlignment="1" applyProtection="1">
      <alignment horizontal="left" vertical="center" wrapText="1"/>
      <protection locked="0"/>
    </xf>
    <xf numFmtId="0" fontId="1" fillId="12" borderId="7" xfId="0" applyFont="1" applyFill="1" applyBorder="1" applyAlignment="1" applyProtection="1">
      <alignment horizontal="left" vertical="center" wrapText="1"/>
      <protection locked="0"/>
    </xf>
    <xf numFmtId="0" fontId="19"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1" fillId="12" borderId="1" xfId="0" applyFont="1" applyFill="1" applyBorder="1" applyAlignment="1" applyProtection="1">
      <alignment horizontal="left" vertical="top" wrapText="1"/>
      <protection locked="0"/>
    </xf>
    <xf numFmtId="0" fontId="6" fillId="11" borderId="5" xfId="0" applyFont="1" applyFill="1" applyBorder="1" applyAlignment="1">
      <alignment horizontal="center" vertical="center" wrapText="1"/>
    </xf>
    <xf numFmtId="0" fontId="6" fillId="5" borderId="9" xfId="0" applyFont="1" applyFill="1" applyBorder="1" applyAlignment="1">
      <alignment horizontal="center" vertical="center"/>
    </xf>
    <xf numFmtId="0" fontId="6" fillId="5" borderId="14" xfId="0" applyFont="1" applyFill="1" applyBorder="1" applyAlignment="1">
      <alignment horizontal="center" vertical="center"/>
    </xf>
    <xf numFmtId="0" fontId="37" fillId="6" borderId="15"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17" xfId="0" applyFont="1" applyFill="1" applyBorder="1" applyAlignment="1">
      <alignment horizontal="center" vertical="center" wrapText="1"/>
    </xf>
    <xf numFmtId="0" fontId="37" fillId="6" borderId="18" xfId="0" applyFont="1" applyFill="1" applyBorder="1" applyAlignment="1">
      <alignment horizontal="center" vertical="center" wrapText="1"/>
    </xf>
    <xf numFmtId="0" fontId="37" fillId="6" borderId="0" xfId="0" applyFont="1" applyFill="1" applyBorder="1" applyAlignment="1">
      <alignment horizontal="center" vertical="center" wrapText="1"/>
    </xf>
    <xf numFmtId="0" fontId="37" fillId="6" borderId="19" xfId="0" applyFont="1" applyFill="1" applyBorder="1" applyAlignment="1">
      <alignment horizontal="center" vertical="center" wrapText="1"/>
    </xf>
    <xf numFmtId="0" fontId="37" fillId="6" borderId="20" xfId="0" applyFont="1" applyFill="1" applyBorder="1" applyAlignment="1">
      <alignment horizontal="center" vertical="center" wrapText="1"/>
    </xf>
    <xf numFmtId="0" fontId="37" fillId="6" borderId="21" xfId="0" applyFont="1" applyFill="1" applyBorder="1" applyAlignment="1">
      <alignment horizontal="center" vertical="center" wrapText="1"/>
    </xf>
    <xf numFmtId="0" fontId="37" fillId="6" borderId="22" xfId="0" applyFont="1" applyFill="1" applyBorder="1" applyAlignment="1">
      <alignment horizontal="center" vertical="center" wrapText="1"/>
    </xf>
  </cellXfs>
  <cellStyles count="3">
    <cellStyle name="Hyperlink" xfId="1" builtinId="8"/>
    <cellStyle name="Procent" xfId="2" builtinId="5"/>
    <cellStyle name="Standaard" xfId="0" builtinId="0"/>
  </cellStyles>
  <dxfs count="44">
    <dxf>
      <font>
        <b/>
        <i/>
        <color rgb="FFFF0000"/>
      </font>
    </dxf>
    <dxf>
      <font>
        <b/>
        <i/>
        <color rgb="FF00B050"/>
      </font>
      <fill>
        <patternFill>
          <bgColor theme="0"/>
        </patternFill>
      </fill>
    </dxf>
    <dxf>
      <font>
        <b/>
        <i/>
        <color rgb="FFFF0000"/>
      </font>
    </dxf>
    <dxf>
      <font>
        <b/>
        <i/>
        <color rgb="FF00B050"/>
      </font>
    </dxf>
    <dxf>
      <font>
        <b/>
        <i/>
        <color rgb="FFFF0000"/>
      </font>
    </dxf>
    <dxf>
      <font>
        <b/>
        <i/>
        <color rgb="FF00B050"/>
      </font>
    </dxf>
    <dxf>
      <font>
        <b/>
        <i/>
        <color rgb="FFFF0000"/>
      </font>
    </dxf>
    <dxf>
      <font>
        <b/>
        <i/>
        <color rgb="FF00B050"/>
      </font>
    </dxf>
    <dxf>
      <font>
        <b/>
        <i/>
        <color rgb="FFFF0000"/>
      </font>
    </dxf>
    <dxf>
      <font>
        <b/>
        <i/>
        <color rgb="FF00B050"/>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E4E4E4"/>
      <color rgb="FFFF33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combinaisons</a:t>
            </a:r>
            <a:r>
              <a:rPr lang="nl-BE" b="1" i="1" u="sng" baseline="0"/>
              <a:t> selon leurs risque</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50-FA46-91A9-01E06E7CD99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50-FA46-91A9-01E06E7CD99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50-FA46-91A9-01E06E7CD99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50-FA46-91A9-01E06E7CD9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'tableau de bord'!$AV$35:$AV$38</c:f>
              <c:strCache>
                <c:ptCount val="4"/>
                <c:pt idx="0">
                  <c:v>risque faible</c:v>
                </c:pt>
                <c:pt idx="1">
                  <c:v>risque standard</c:v>
                </c:pt>
                <c:pt idx="2">
                  <c:v>risque élevé</c:v>
                </c:pt>
                <c:pt idx="3">
                  <c:v>risque non évalué</c:v>
                </c:pt>
              </c:strCache>
            </c:strRef>
          </c:cat>
          <c:val>
            <c:numRef>
              <c:f>'tableau de bord'!$AW$35:$AW$38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8150-FA46-91A9-01E06E7CD99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a:t>
            </a:r>
            <a:r>
              <a:rPr lang="nl-BE" b="1" i="1" u="sng" baseline="0"/>
              <a:t> des facteurs de risque "produits / opérations"</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strRef>
              <c:f>'tableau de bord'!$AV$79</c:f>
              <c:strCache>
                <c:ptCount val="1"/>
                <c:pt idx="0">
                  <c:v>pertinent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bord'!$AU$80:$AU$81</c:f>
              <c:strCache>
                <c:ptCount val="2"/>
                <c:pt idx="0">
                  <c:v>facteurs qui augmentent le risque</c:v>
                </c:pt>
                <c:pt idx="1">
                  <c:v>facteurs qui diminuent le risque</c:v>
                </c:pt>
              </c:strCache>
            </c:strRef>
          </c:cat>
          <c:val>
            <c:numRef>
              <c:f>'tableau de bord'!$AV$80:$AV$81</c:f>
              <c:numCache>
                <c:formatCode>General</c:formatCode>
                <c:ptCount val="2"/>
                <c:pt idx="0">
                  <c:v>0</c:v>
                </c:pt>
                <c:pt idx="1">
                  <c:v>0</c:v>
                </c:pt>
              </c:numCache>
            </c:numRef>
          </c:val>
          <c:extLst>
            <c:ext xmlns:c16="http://schemas.microsoft.com/office/drawing/2014/chart" uri="{C3380CC4-5D6E-409C-BE32-E72D297353CC}">
              <c16:uniqueId val="{00000000-033A-F144-8AB2-6E555C129B1C}"/>
            </c:ext>
          </c:extLst>
        </c:ser>
        <c:ser>
          <c:idx val="1"/>
          <c:order val="1"/>
          <c:tx>
            <c:strRef>
              <c:f>'tableau de bord'!$AW$79</c:f>
              <c:strCache>
                <c:ptCount val="1"/>
                <c:pt idx="0">
                  <c:v>non pertinent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bord'!$AU$80:$AU$81</c:f>
              <c:strCache>
                <c:ptCount val="2"/>
                <c:pt idx="0">
                  <c:v>facteurs qui augmentent le risque</c:v>
                </c:pt>
                <c:pt idx="1">
                  <c:v>facteurs qui diminuent le risque</c:v>
                </c:pt>
              </c:strCache>
            </c:strRef>
          </c:cat>
          <c:val>
            <c:numRef>
              <c:f>'tableau de bord'!$AW$80:$AW$81</c:f>
              <c:numCache>
                <c:formatCode>General</c:formatCode>
                <c:ptCount val="2"/>
                <c:pt idx="0">
                  <c:v>0</c:v>
                </c:pt>
                <c:pt idx="1">
                  <c:v>0</c:v>
                </c:pt>
              </c:numCache>
            </c:numRef>
          </c:val>
          <c:extLst>
            <c:ext xmlns:c16="http://schemas.microsoft.com/office/drawing/2014/chart" uri="{C3380CC4-5D6E-409C-BE32-E72D297353CC}">
              <c16:uniqueId val="{00000001-033A-F144-8AB2-6E555C129B1C}"/>
            </c:ext>
          </c:extLst>
        </c:ser>
        <c:dLbls>
          <c:showLegendKey val="0"/>
          <c:showVal val="0"/>
          <c:showCatName val="0"/>
          <c:showSerName val="0"/>
          <c:showPercent val="0"/>
          <c:showBubbleSize val="0"/>
        </c:dLbls>
        <c:gapWidth val="150"/>
        <c:axId val="507137952"/>
        <c:axId val="507139520"/>
      </c:barChart>
      <c:catAx>
        <c:axId val="507137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07139520"/>
        <c:crosses val="autoZero"/>
        <c:auto val="1"/>
        <c:lblAlgn val="ctr"/>
        <c:lblOffset val="100"/>
        <c:noMultiLvlLbl val="0"/>
      </c:catAx>
      <c:valAx>
        <c:axId val="507139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07137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combinaisons selon leurs risques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9BF-C648-959A-9002CCC498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9BF-C648-959A-9002CCC498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9BF-C648-959A-9002CCC498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9BF-C648-959A-9002CCC498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9BF-C648-959A-9002CCC498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'tableau de bord'!$AU$108:$AU$112</c:f>
              <c:strCache>
                <c:ptCount val="5"/>
                <c:pt idx="0">
                  <c:v>risque faible</c:v>
                </c:pt>
                <c:pt idx="1">
                  <c:v>risque standard</c:v>
                </c:pt>
                <c:pt idx="2">
                  <c:v>risque élevé</c:v>
                </c:pt>
                <c:pt idx="3">
                  <c:v>risque non pertinente</c:v>
                </c:pt>
                <c:pt idx="4">
                  <c:v>risque non évalué</c:v>
                </c:pt>
              </c:strCache>
            </c:strRef>
          </c:cat>
          <c:val>
            <c:numRef>
              <c:f>'tableau de bord'!$AV$108:$AV$112</c:f>
              <c:numCache>
                <c:formatCode>General</c:formatCode>
                <c:ptCount val="5"/>
                <c:pt idx="0">
                  <c:v>0</c:v>
                </c:pt>
                <c:pt idx="1">
                  <c:v>0</c:v>
                </c:pt>
                <c:pt idx="2">
                  <c:v>0</c:v>
                </c:pt>
                <c:pt idx="3">
                  <c:v>0</c:v>
                </c:pt>
                <c:pt idx="4">
                  <c:v>10</c:v>
                </c:pt>
              </c:numCache>
            </c:numRef>
          </c:val>
          <c:extLst>
            <c:ext xmlns:c16="http://schemas.microsoft.com/office/drawing/2014/chart" uri="{C3380CC4-5D6E-409C-BE32-E72D297353CC}">
              <c16:uniqueId val="{0000000A-79BF-C648-959A-9002CCC498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facteurs de risque "zones géographiques"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strRef>
              <c:f>'tableau de bord'!$AV$145</c:f>
              <c:strCache>
                <c:ptCount val="1"/>
                <c:pt idx="0">
                  <c:v>pertinent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bord'!$AU$146:$AU$147</c:f>
              <c:strCache>
                <c:ptCount val="2"/>
                <c:pt idx="0">
                  <c:v>facteurs qui augmentent le risque</c:v>
                </c:pt>
                <c:pt idx="1">
                  <c:v>facteurs qui diminuent le risque</c:v>
                </c:pt>
              </c:strCache>
            </c:strRef>
          </c:cat>
          <c:val>
            <c:numRef>
              <c:f>'tableau de bord'!$AV$146:$AV$147</c:f>
              <c:numCache>
                <c:formatCode>General</c:formatCode>
                <c:ptCount val="2"/>
                <c:pt idx="0">
                  <c:v>0</c:v>
                </c:pt>
                <c:pt idx="1">
                  <c:v>0</c:v>
                </c:pt>
              </c:numCache>
            </c:numRef>
          </c:val>
          <c:extLst>
            <c:ext xmlns:c16="http://schemas.microsoft.com/office/drawing/2014/chart" uri="{C3380CC4-5D6E-409C-BE32-E72D297353CC}">
              <c16:uniqueId val="{00000000-7FE1-FF47-B162-05D193F08288}"/>
            </c:ext>
          </c:extLst>
        </c:ser>
        <c:ser>
          <c:idx val="1"/>
          <c:order val="1"/>
          <c:tx>
            <c:strRef>
              <c:f>'tableau de bord'!$AW$145</c:f>
              <c:strCache>
                <c:ptCount val="1"/>
                <c:pt idx="0">
                  <c:v>non pertinent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bord'!$AU$146:$AU$147</c:f>
              <c:strCache>
                <c:ptCount val="2"/>
                <c:pt idx="0">
                  <c:v>facteurs qui augmentent le risque</c:v>
                </c:pt>
                <c:pt idx="1">
                  <c:v>facteurs qui diminuent le risque</c:v>
                </c:pt>
              </c:strCache>
            </c:strRef>
          </c:cat>
          <c:val>
            <c:numRef>
              <c:f>'tableau de bord'!$AW$146:$AW$147</c:f>
              <c:numCache>
                <c:formatCode>General</c:formatCode>
                <c:ptCount val="2"/>
                <c:pt idx="0">
                  <c:v>0</c:v>
                </c:pt>
                <c:pt idx="1">
                  <c:v>0</c:v>
                </c:pt>
              </c:numCache>
            </c:numRef>
          </c:val>
          <c:extLst>
            <c:ext xmlns:c16="http://schemas.microsoft.com/office/drawing/2014/chart" uri="{C3380CC4-5D6E-409C-BE32-E72D297353CC}">
              <c16:uniqueId val="{00000001-7FE1-FF47-B162-05D193F08288}"/>
            </c:ext>
          </c:extLst>
        </c:ser>
        <c:dLbls>
          <c:showLegendKey val="0"/>
          <c:showVal val="0"/>
          <c:showCatName val="0"/>
          <c:showSerName val="0"/>
          <c:showPercent val="0"/>
          <c:showBubbleSize val="0"/>
        </c:dLbls>
        <c:gapWidth val="150"/>
        <c:overlap val="100"/>
        <c:axId val="507140696"/>
        <c:axId val="507141088"/>
        <c:extLst>
          <c:ext xmlns:c15="http://schemas.microsoft.com/office/drawing/2012/chart" uri="{02D57815-91ED-43cb-92C2-25804820EDAC}">
            <c15:filteredBarSeries>
              <c15:ser>
                <c:idx val="2"/>
                <c:order val="2"/>
                <c:tx>
                  <c:strRef>
                    <c:extLst>
                      <c:ext uri="{02D57815-91ED-43cb-92C2-25804820EDAC}">
                        <c15:formulaRef>
                          <c15:sqref>'tableau de bord'!$AX$145</c15:sqref>
                        </c15:formulaRef>
                      </c:ext>
                    </c:extLst>
                    <c:strCache>
                      <c:ptCount val="1"/>
                    </c:strCache>
                  </c:strRef>
                </c:tx>
                <c:spPr>
                  <a:solidFill>
                    <a:schemeClr val="accent3"/>
                  </a:solidFill>
                  <a:ln>
                    <a:noFill/>
                  </a:ln>
                  <a:effectLst/>
                </c:spPr>
                <c:invertIfNegative val="0"/>
                <c:cat>
                  <c:strRef>
                    <c:extLst>
                      <c:ext uri="{02D57815-91ED-43cb-92C2-25804820EDAC}">
                        <c15:formulaRef>
                          <c15:sqref>'tableau de bord'!$AU$146:$AU$147</c15:sqref>
                        </c15:formulaRef>
                      </c:ext>
                    </c:extLst>
                    <c:strCache>
                      <c:ptCount val="2"/>
                      <c:pt idx="0">
                        <c:v>facteurs qui augmentent le risque</c:v>
                      </c:pt>
                      <c:pt idx="1">
                        <c:v>facteurs qui diminuent le risque</c:v>
                      </c:pt>
                    </c:strCache>
                  </c:strRef>
                </c:cat>
                <c:val>
                  <c:numRef>
                    <c:extLst>
                      <c:ext uri="{02D57815-91ED-43cb-92C2-25804820EDAC}">
                        <c15:formulaRef>
                          <c15:sqref>'tableau de bord'!$AX$146:$AX$147</c15:sqref>
                        </c15:formulaRef>
                      </c:ext>
                    </c:extLst>
                    <c:numCache>
                      <c:formatCode>General</c:formatCode>
                      <c:ptCount val="2"/>
                    </c:numCache>
                  </c:numRef>
                </c:val>
                <c:extLst>
                  <c:ext xmlns:c16="http://schemas.microsoft.com/office/drawing/2014/chart" uri="{C3380CC4-5D6E-409C-BE32-E72D297353CC}">
                    <c16:uniqueId val="{00000002-7FE1-FF47-B162-05D193F08288}"/>
                  </c:ext>
                </c:extLst>
              </c15:ser>
            </c15:filteredBarSeries>
          </c:ext>
        </c:extLst>
      </c:barChart>
      <c:catAx>
        <c:axId val="507140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07141088"/>
        <c:crosses val="autoZero"/>
        <c:auto val="1"/>
        <c:lblAlgn val="ctr"/>
        <c:lblOffset val="100"/>
        <c:noMultiLvlLbl val="0"/>
      </c:catAx>
      <c:valAx>
        <c:axId val="5071410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07140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combinaisons selon leurs</a:t>
            </a:r>
            <a:r>
              <a:rPr lang="nl-BE" b="1" i="1" u="sng" baseline="0"/>
              <a:t> risques</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024-5A43-877B-4D7EC9D6BA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024-5A43-877B-4D7EC9D6BA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024-5A43-877B-4D7EC9D6BA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'tableau de bord'!$AU$171:$AU$173</c:f>
              <c:strCache>
                <c:ptCount val="3"/>
                <c:pt idx="0">
                  <c:v>risque faible</c:v>
                </c:pt>
                <c:pt idx="1">
                  <c:v>risque standard</c:v>
                </c:pt>
                <c:pt idx="2">
                  <c:v>risque élevé</c:v>
                </c:pt>
              </c:strCache>
            </c:strRef>
          </c:cat>
          <c:val>
            <c:numRef>
              <c:f>'tableau de bord'!$AV$171:$AV$173</c:f>
              <c:numCache>
                <c:formatCode>General</c:formatCode>
                <c:ptCount val="3"/>
                <c:pt idx="0">
                  <c:v>0</c:v>
                </c:pt>
                <c:pt idx="1">
                  <c:v>0</c:v>
                </c:pt>
                <c:pt idx="2">
                  <c:v>0</c:v>
                </c:pt>
              </c:numCache>
            </c:numRef>
          </c:val>
          <c:extLst>
            <c:ext xmlns:c16="http://schemas.microsoft.com/office/drawing/2014/chart" uri="{C3380CC4-5D6E-409C-BE32-E72D297353CC}">
              <c16:uniqueId val="{00000006-6024-5A43-877B-4D7EC9D6BA7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facteurs de risques "canaux de distribution"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stacked"/>
        <c:varyColors val="0"/>
        <c:ser>
          <c:idx val="0"/>
          <c:order val="0"/>
          <c:tx>
            <c:strRef>
              <c:f>'tableau de bord'!$AV$211</c:f>
              <c:strCache>
                <c:ptCount val="1"/>
                <c:pt idx="0">
                  <c:v>pertinent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bord'!$AU$212:$AU$213</c:f>
              <c:strCache>
                <c:ptCount val="2"/>
                <c:pt idx="0">
                  <c:v>facteurs qui augmentent le risque</c:v>
                </c:pt>
                <c:pt idx="1">
                  <c:v>facteurs qui diminuent le risque</c:v>
                </c:pt>
              </c:strCache>
            </c:strRef>
          </c:cat>
          <c:val>
            <c:numRef>
              <c:f>'tableau de bord'!$AV$212:$AV$213</c:f>
              <c:numCache>
                <c:formatCode>General</c:formatCode>
                <c:ptCount val="2"/>
                <c:pt idx="0">
                  <c:v>0</c:v>
                </c:pt>
                <c:pt idx="1">
                  <c:v>0</c:v>
                </c:pt>
              </c:numCache>
            </c:numRef>
          </c:val>
          <c:extLst>
            <c:ext xmlns:c16="http://schemas.microsoft.com/office/drawing/2014/chart" uri="{C3380CC4-5D6E-409C-BE32-E72D297353CC}">
              <c16:uniqueId val="{00000000-C911-824C-BC86-DCC13ADA32DB}"/>
            </c:ext>
          </c:extLst>
        </c:ser>
        <c:ser>
          <c:idx val="1"/>
          <c:order val="1"/>
          <c:tx>
            <c:strRef>
              <c:f>'tableau de bord'!$AW$211</c:f>
              <c:strCache>
                <c:ptCount val="1"/>
                <c:pt idx="0">
                  <c:v>non pertinent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bord'!$AU$212:$AU$213</c:f>
              <c:strCache>
                <c:ptCount val="2"/>
                <c:pt idx="0">
                  <c:v>facteurs qui augmentent le risque</c:v>
                </c:pt>
                <c:pt idx="1">
                  <c:v>facteurs qui diminuent le risque</c:v>
                </c:pt>
              </c:strCache>
            </c:strRef>
          </c:cat>
          <c:val>
            <c:numRef>
              <c:f>'tableau de bord'!$AW$212:$AW$213</c:f>
              <c:numCache>
                <c:formatCode>General</c:formatCode>
                <c:ptCount val="2"/>
                <c:pt idx="0">
                  <c:v>0</c:v>
                </c:pt>
                <c:pt idx="1">
                  <c:v>0</c:v>
                </c:pt>
              </c:numCache>
            </c:numRef>
          </c:val>
          <c:extLst>
            <c:ext xmlns:c16="http://schemas.microsoft.com/office/drawing/2014/chart" uri="{C3380CC4-5D6E-409C-BE32-E72D297353CC}">
              <c16:uniqueId val="{00000001-C911-824C-BC86-DCC13ADA32DB}"/>
            </c:ext>
          </c:extLst>
        </c:ser>
        <c:dLbls>
          <c:showLegendKey val="0"/>
          <c:showVal val="0"/>
          <c:showCatName val="0"/>
          <c:showSerName val="0"/>
          <c:showPercent val="0"/>
          <c:showBubbleSize val="0"/>
        </c:dLbls>
        <c:gapWidth val="150"/>
        <c:overlap val="100"/>
        <c:axId val="509098880"/>
        <c:axId val="509099272"/>
      </c:barChart>
      <c:catAx>
        <c:axId val="509098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09099272"/>
        <c:crosses val="autoZero"/>
        <c:auto val="1"/>
        <c:lblAlgn val="ctr"/>
        <c:lblOffset val="100"/>
        <c:noMultiLvlLbl val="0"/>
      </c:catAx>
      <c:valAx>
        <c:axId val="5090992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09098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a:t>
            </a:r>
            <a:r>
              <a:rPr lang="nl-BE" b="1" i="1" u="sng" baseline="0"/>
              <a:t> des combinaisons selon leur risque</a:t>
            </a:r>
            <a:endParaRPr lang="nl-BE" b="1" i="1" u="sng"/>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EB-1546-984C-7BB25FF664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EB-1546-984C-7BB25FF664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EB-1546-984C-7BB25FF664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EB-1546-984C-7BB25FF6649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'tableau de bord'!$AU$236:$AU$239</c:f>
              <c:strCache>
                <c:ptCount val="4"/>
                <c:pt idx="0">
                  <c:v>risque faible</c:v>
                </c:pt>
                <c:pt idx="1">
                  <c:v>risque standard</c:v>
                </c:pt>
                <c:pt idx="2">
                  <c:v>risque élevé</c:v>
                </c:pt>
                <c:pt idx="3">
                  <c:v>risque non évalué</c:v>
                </c:pt>
              </c:strCache>
            </c:strRef>
          </c:cat>
          <c:val>
            <c:numRef>
              <c:f>'tableau de bord'!$AV$236:$AV$239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77EB-1546-984C-7BB25FF664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situations selon leur risque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8B5-474A-AB3E-C221D7ACF8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8B5-474A-AB3E-C221D7ACF8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8B5-474A-AB3E-C221D7ACF82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'tableau de bord'!$AU$269:$AU$271</c:f>
              <c:strCache>
                <c:ptCount val="3"/>
                <c:pt idx="0">
                  <c:v>faible</c:v>
                </c:pt>
                <c:pt idx="1">
                  <c:v>standard</c:v>
                </c:pt>
                <c:pt idx="2">
                  <c:v>élevé</c:v>
                </c:pt>
              </c:strCache>
            </c:strRef>
          </c:cat>
          <c:val>
            <c:numRef>
              <c:f>'tableau de bord'!$AV$269:$AV$271</c:f>
              <c:numCache>
                <c:formatCode>General</c:formatCode>
                <c:ptCount val="3"/>
                <c:pt idx="0">
                  <c:v>0</c:v>
                </c:pt>
                <c:pt idx="1">
                  <c:v>0</c:v>
                </c:pt>
                <c:pt idx="2">
                  <c:v>0</c:v>
                </c:pt>
              </c:numCache>
            </c:numRef>
          </c:val>
          <c:extLst>
            <c:ext xmlns:c16="http://schemas.microsoft.com/office/drawing/2014/chart" uri="{C3380CC4-5D6E-409C-BE32-E72D297353CC}">
              <c16:uniqueId val="{00000006-C8B5-474A-AB3E-C221D7ACF82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b="1" i="1" u="sng"/>
              <a:t>Répartition des facteurs de risque "clients"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clustered"/>
        <c:varyColors val="0"/>
        <c:ser>
          <c:idx val="0"/>
          <c:order val="0"/>
          <c:tx>
            <c:strRef>
              <c:f>'tableau de bord'!$AV$17</c:f>
              <c:strCache>
                <c:ptCount val="1"/>
                <c:pt idx="0">
                  <c:v>pertinent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bord'!$AU$18:$AU$19</c:f>
              <c:strCache>
                <c:ptCount val="2"/>
                <c:pt idx="0">
                  <c:v>facteurs qui augmentent le risque</c:v>
                </c:pt>
                <c:pt idx="1">
                  <c:v>facteurs qui diminuent le risque</c:v>
                </c:pt>
              </c:strCache>
            </c:strRef>
          </c:cat>
          <c:val>
            <c:numRef>
              <c:f>'tableau de bord'!$AV$18:$AV$19</c:f>
              <c:numCache>
                <c:formatCode>General</c:formatCode>
                <c:ptCount val="2"/>
                <c:pt idx="0">
                  <c:v>0</c:v>
                </c:pt>
                <c:pt idx="1">
                  <c:v>0</c:v>
                </c:pt>
              </c:numCache>
            </c:numRef>
          </c:val>
          <c:extLst>
            <c:ext xmlns:c16="http://schemas.microsoft.com/office/drawing/2014/chart" uri="{C3380CC4-5D6E-409C-BE32-E72D297353CC}">
              <c16:uniqueId val="{00000000-A762-BB48-9E70-E232388AD309}"/>
            </c:ext>
          </c:extLst>
        </c:ser>
        <c:ser>
          <c:idx val="1"/>
          <c:order val="1"/>
          <c:tx>
            <c:strRef>
              <c:f>'tableau de bord'!$AW$17</c:f>
              <c:strCache>
                <c:ptCount val="1"/>
                <c:pt idx="0">
                  <c:v>non pertinent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'tableau de bord'!$AU$18:$AU$19</c:f>
              <c:strCache>
                <c:ptCount val="2"/>
                <c:pt idx="0">
                  <c:v>facteurs qui augmentent le risque</c:v>
                </c:pt>
                <c:pt idx="1">
                  <c:v>facteurs qui diminuent le risque</c:v>
                </c:pt>
              </c:strCache>
            </c:strRef>
          </c:cat>
          <c:val>
            <c:numRef>
              <c:f>'tableau de bord'!$AW$18:$AW$19</c:f>
              <c:numCache>
                <c:formatCode>General</c:formatCode>
                <c:ptCount val="2"/>
                <c:pt idx="0">
                  <c:v>0</c:v>
                </c:pt>
                <c:pt idx="1">
                  <c:v>0</c:v>
                </c:pt>
              </c:numCache>
            </c:numRef>
          </c:val>
          <c:extLst>
            <c:ext xmlns:c16="http://schemas.microsoft.com/office/drawing/2014/chart" uri="{C3380CC4-5D6E-409C-BE32-E72D297353CC}">
              <c16:uniqueId val="{00000001-A762-BB48-9E70-E232388AD309}"/>
            </c:ext>
          </c:extLst>
        </c:ser>
        <c:dLbls>
          <c:showLegendKey val="0"/>
          <c:showVal val="0"/>
          <c:showCatName val="0"/>
          <c:showSerName val="0"/>
          <c:showPercent val="0"/>
          <c:showBubbleSize val="0"/>
        </c:dLbls>
        <c:gapWidth val="182"/>
        <c:axId val="509100448"/>
        <c:axId val="509100840"/>
      </c:barChart>
      <c:catAx>
        <c:axId val="509100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09100840"/>
        <c:crosses val="autoZero"/>
        <c:auto val="1"/>
        <c:lblAlgn val="ctr"/>
        <c:lblOffset val="100"/>
        <c:noMultiLvlLbl val="0"/>
      </c:catAx>
      <c:valAx>
        <c:axId val="5091008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0910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215</xdr:row>
      <xdr:rowOff>0</xdr:rowOff>
    </xdr:from>
    <xdr:to>
      <xdr:col>3</xdr:col>
      <xdr:colOff>11906</xdr:colOff>
      <xdr:row>216</xdr:row>
      <xdr:rowOff>654844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8469" y="74914125"/>
          <a:ext cx="940593" cy="1143000"/>
        </a:xfrm>
        <a:prstGeom prst="rect">
          <a:avLst/>
        </a:prstGeom>
      </xdr:spPr>
    </xdr:pic>
    <xdr:clientData/>
  </xdr:twoCellAnchor>
  <xdr:twoCellAnchor editAs="oneCell">
    <xdr:from>
      <xdr:col>3</xdr:col>
      <xdr:colOff>0</xdr:colOff>
      <xdr:row>214</xdr:row>
      <xdr:rowOff>2833686</xdr:rowOff>
    </xdr:from>
    <xdr:to>
      <xdr:col>4</xdr:col>
      <xdr:colOff>0</xdr:colOff>
      <xdr:row>217</xdr:row>
      <xdr:rowOff>11904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27156" y="74914124"/>
          <a:ext cx="1035844" cy="1190625"/>
        </a:xfrm>
        <a:prstGeom prst="rect">
          <a:avLst/>
        </a:prstGeom>
      </xdr:spPr>
    </xdr:pic>
    <xdr:clientData/>
  </xdr:twoCellAnchor>
  <xdr:twoCellAnchor editAs="oneCell">
    <xdr:from>
      <xdr:col>4</xdr:col>
      <xdr:colOff>142875</xdr:colOff>
      <xdr:row>215</xdr:row>
      <xdr:rowOff>202405</xdr:rowOff>
    </xdr:from>
    <xdr:to>
      <xdr:col>4</xdr:col>
      <xdr:colOff>773906</xdr:colOff>
      <xdr:row>216</xdr:row>
      <xdr:rowOff>493012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905875" y="75116530"/>
          <a:ext cx="631031" cy="778763"/>
        </a:xfrm>
        <a:prstGeom prst="rect">
          <a:avLst/>
        </a:prstGeom>
      </xdr:spPr>
    </xdr:pic>
    <xdr:clientData/>
  </xdr:twoCellAnchor>
  <xdr:twoCellAnchor editAs="oneCell">
    <xdr:from>
      <xdr:col>5</xdr:col>
      <xdr:colOff>0</xdr:colOff>
      <xdr:row>214</xdr:row>
      <xdr:rowOff>2833686</xdr:rowOff>
    </xdr:from>
    <xdr:to>
      <xdr:col>6</xdr:col>
      <xdr:colOff>47624</xdr:colOff>
      <xdr:row>216</xdr:row>
      <xdr:rowOff>690561</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10750" y="74914124"/>
          <a:ext cx="1071562" cy="11787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47624</xdr:colOff>
      <xdr:row>40</xdr:row>
      <xdr:rowOff>57149</xdr:rowOff>
    </xdr:from>
    <xdr:to>
      <xdr:col>14</xdr:col>
      <xdr:colOff>266699</xdr:colOff>
      <xdr:row>59</xdr:row>
      <xdr:rowOff>57150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28574</xdr:colOff>
      <xdr:row>78</xdr:row>
      <xdr:rowOff>171449</xdr:rowOff>
    </xdr:from>
    <xdr:to>
      <xdr:col>13</xdr:col>
      <xdr:colOff>28575</xdr:colOff>
      <xdr:row>97</xdr:row>
      <xdr:rowOff>9525</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106</xdr:row>
      <xdr:rowOff>180974</xdr:rowOff>
    </xdr:from>
    <xdr:to>
      <xdr:col>14</xdr:col>
      <xdr:colOff>342900</xdr:colOff>
      <xdr:row>127</xdr:row>
      <xdr:rowOff>76200</xdr:rowOff>
    </xdr:to>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276224</xdr:colOff>
      <xdr:row>144</xdr:row>
      <xdr:rowOff>142875</xdr:rowOff>
    </xdr:from>
    <xdr:to>
      <xdr:col>13</xdr:col>
      <xdr:colOff>9524</xdr:colOff>
      <xdr:row>162</xdr:row>
      <xdr:rowOff>171450</xdr:rowOff>
    </xdr:to>
    <xdr:graphicFrame macro="">
      <xdr:nvGraphicFramePr>
        <xdr:cNvPr id="7" name="Chart 6">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19049</xdr:colOff>
      <xdr:row>173</xdr:row>
      <xdr:rowOff>133350</xdr:rowOff>
    </xdr:from>
    <xdr:to>
      <xdr:col>12</xdr:col>
      <xdr:colOff>542924</xdr:colOff>
      <xdr:row>192</xdr:row>
      <xdr:rowOff>152400</xdr:rowOff>
    </xdr:to>
    <xdr:graphicFrame macro="">
      <xdr:nvGraphicFramePr>
        <xdr:cNvPr id="8" name="Chart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33336</xdr:colOff>
      <xdr:row>210</xdr:row>
      <xdr:rowOff>142874</xdr:rowOff>
    </xdr:from>
    <xdr:to>
      <xdr:col>13</xdr:col>
      <xdr:colOff>180975</xdr:colOff>
      <xdr:row>228</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19049</xdr:colOff>
      <xdr:row>238</xdr:row>
      <xdr:rowOff>0</xdr:rowOff>
    </xdr:from>
    <xdr:to>
      <xdr:col>12</xdr:col>
      <xdr:colOff>409574</xdr:colOff>
      <xdr:row>256</xdr:row>
      <xdr:rowOff>133350</xdr:rowOff>
    </xdr:to>
    <xdr:graphicFrame macro="">
      <xdr:nvGraphicFramePr>
        <xdr:cNvPr id="11" name="Chart 10">
          <a:extLst>
            <a:ext uri="{FF2B5EF4-FFF2-40B4-BE49-F238E27FC236}">
              <a16:creationId xmlns:a16="http://schemas.microsoft.com/office/drawing/2014/main" id="{00000000-0008-0000-03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57149</xdr:colOff>
      <xdr:row>272</xdr:row>
      <xdr:rowOff>133349</xdr:rowOff>
    </xdr:from>
    <xdr:to>
      <xdr:col>12</xdr:col>
      <xdr:colOff>409574</xdr:colOff>
      <xdr:row>291</xdr:row>
      <xdr:rowOff>180974</xdr:rowOff>
    </xdr:to>
    <xdr:graphicFrame macro="">
      <xdr:nvGraphicFramePr>
        <xdr:cNvPr id="12" name="Chart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19049</xdr:colOff>
      <xdr:row>16</xdr:row>
      <xdr:rowOff>104775</xdr:rowOff>
    </xdr:from>
    <xdr:to>
      <xdr:col>11</xdr:col>
      <xdr:colOff>276224</xdr:colOff>
      <xdr:row>29</xdr:row>
      <xdr:rowOff>161925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0"/>
  <sheetViews>
    <sheetView topLeftCell="A16" zoomScale="80" zoomScaleNormal="80" workbookViewId="0">
      <selection activeCell="F35" sqref="F35"/>
    </sheetView>
  </sheetViews>
  <sheetFormatPr baseColWidth="10" defaultColWidth="8.83203125" defaultRowHeight="15" x14ac:dyDescent="0.2"/>
  <cols>
    <col min="2" max="2" width="71.5" style="15" customWidth="1"/>
    <col min="3" max="3" width="63" customWidth="1"/>
    <col min="4" max="4" width="6.1640625" customWidth="1"/>
    <col min="5" max="5" width="7" customWidth="1"/>
    <col min="6" max="6" width="59.1640625" style="13" customWidth="1"/>
    <col min="7" max="7" width="6.1640625" customWidth="1"/>
    <col min="8" max="8" width="7" customWidth="1"/>
    <col min="9" max="9" width="47.33203125" customWidth="1"/>
    <col min="10" max="10" width="130.33203125" customWidth="1"/>
  </cols>
  <sheetData>
    <row r="1" spans="1:10" ht="87.75" customHeight="1" x14ac:dyDescent="0.55000000000000004">
      <c r="A1" s="156" t="s">
        <v>2</v>
      </c>
      <c r="B1" s="156"/>
      <c r="C1" s="156"/>
      <c r="D1" s="156"/>
      <c r="E1" s="156"/>
      <c r="F1" s="156"/>
      <c r="G1" s="10"/>
      <c r="H1" s="10"/>
    </row>
    <row r="2" spans="1:10" ht="87.75" customHeight="1" x14ac:dyDescent="0.2">
      <c r="A2" s="160" t="s">
        <v>14</v>
      </c>
      <c r="B2" s="161"/>
      <c r="C2" s="161"/>
      <c r="D2" s="161"/>
      <c r="E2" s="161"/>
      <c r="F2" s="161"/>
      <c r="G2" s="161"/>
      <c r="H2" s="161"/>
      <c r="I2" s="161"/>
    </row>
    <row r="3" spans="1:10" ht="41.25" customHeight="1" x14ac:dyDescent="0.2">
      <c r="B3" s="3" t="s">
        <v>17</v>
      </c>
      <c r="C3" s="22" t="s">
        <v>15</v>
      </c>
      <c r="D3" s="23" t="s">
        <v>18</v>
      </c>
      <c r="E3" s="23" t="s">
        <v>19</v>
      </c>
      <c r="F3" s="24" t="s">
        <v>16</v>
      </c>
      <c r="G3" s="23" t="s">
        <v>18</v>
      </c>
      <c r="H3" s="23" t="s">
        <v>19</v>
      </c>
      <c r="I3" s="26" t="s">
        <v>6</v>
      </c>
      <c r="J3" s="31" t="s">
        <v>20</v>
      </c>
    </row>
    <row r="4" spans="1:10" ht="15" customHeight="1" x14ac:dyDescent="0.2">
      <c r="B4" s="14"/>
      <c r="C4" s="4"/>
      <c r="D4" s="4"/>
      <c r="E4" s="4"/>
      <c r="F4" s="12"/>
      <c r="G4" s="4"/>
      <c r="H4" s="4"/>
      <c r="J4" s="29"/>
    </row>
    <row r="5" spans="1:10" ht="276.75" customHeight="1" x14ac:dyDescent="0.2">
      <c r="B5" s="151" t="s">
        <v>8</v>
      </c>
      <c r="C5" s="152"/>
      <c r="D5" s="152"/>
      <c r="E5" s="152"/>
      <c r="F5" s="152"/>
      <c r="G5" s="152"/>
      <c r="H5" s="152"/>
      <c r="I5" s="153"/>
      <c r="J5" s="2" t="s">
        <v>23</v>
      </c>
    </row>
    <row r="6" spans="1:10" ht="48" x14ac:dyDescent="0.2">
      <c r="B6" s="157" t="s">
        <v>33</v>
      </c>
      <c r="C6" s="11" t="s">
        <v>25</v>
      </c>
      <c r="D6" s="18"/>
      <c r="E6" s="18"/>
      <c r="F6" s="20"/>
      <c r="G6" s="18"/>
      <c r="H6" s="18"/>
      <c r="I6" s="27"/>
      <c r="J6" s="29"/>
    </row>
    <row r="7" spans="1:10" ht="192" x14ac:dyDescent="0.2">
      <c r="B7" s="158"/>
      <c r="C7" s="32" t="s">
        <v>26</v>
      </c>
      <c r="D7" s="18"/>
      <c r="E7" s="18"/>
      <c r="F7" s="25" t="s">
        <v>27</v>
      </c>
      <c r="G7" s="18"/>
      <c r="H7" s="18"/>
      <c r="I7" s="27"/>
      <c r="J7" s="1" t="s">
        <v>21</v>
      </c>
    </row>
    <row r="8" spans="1:10" ht="128" x14ac:dyDescent="0.2">
      <c r="B8" s="158"/>
      <c r="C8" s="16"/>
      <c r="D8" s="19"/>
      <c r="E8" s="19"/>
      <c r="F8" s="25" t="s">
        <v>28</v>
      </c>
      <c r="G8" s="19"/>
      <c r="H8" s="19"/>
      <c r="I8" s="27"/>
      <c r="J8" s="33" t="s">
        <v>22</v>
      </c>
    </row>
    <row r="9" spans="1:10" ht="62.25" customHeight="1" x14ac:dyDescent="0.2">
      <c r="B9" s="158"/>
      <c r="C9" s="36" t="s">
        <v>29</v>
      </c>
      <c r="D9" s="19"/>
      <c r="E9" s="19"/>
      <c r="F9" s="35" t="s">
        <v>30</v>
      </c>
      <c r="G9" s="19"/>
      <c r="H9" s="19"/>
      <c r="I9" s="27"/>
      <c r="J9" s="29"/>
    </row>
    <row r="10" spans="1:10" ht="65.25" customHeight="1" x14ac:dyDescent="0.2">
      <c r="B10" s="158"/>
      <c r="C10" s="8"/>
      <c r="D10" s="19"/>
      <c r="E10" s="19"/>
      <c r="F10" s="35" t="s">
        <v>31</v>
      </c>
      <c r="G10" s="19"/>
      <c r="H10" s="19"/>
      <c r="I10" s="27"/>
      <c r="J10" s="29"/>
    </row>
    <row r="11" spans="1:10" ht="64" x14ac:dyDescent="0.2">
      <c r="B11" s="159"/>
      <c r="C11" s="8"/>
      <c r="D11" s="19"/>
      <c r="E11" s="19"/>
      <c r="F11" s="35" t="s">
        <v>32</v>
      </c>
      <c r="G11" s="19"/>
      <c r="H11" s="19"/>
      <c r="I11" s="27"/>
      <c r="J11" s="1" t="s">
        <v>24</v>
      </c>
    </row>
    <row r="12" spans="1:10" ht="129" customHeight="1" x14ac:dyDescent="0.2">
      <c r="B12" s="38" t="s">
        <v>34</v>
      </c>
      <c r="C12" s="17" t="s">
        <v>35</v>
      </c>
      <c r="D12" s="19"/>
      <c r="E12" s="19"/>
      <c r="F12" s="35" t="s">
        <v>36</v>
      </c>
      <c r="G12" s="19"/>
      <c r="H12" s="19"/>
      <c r="I12" s="27"/>
      <c r="J12" s="29"/>
    </row>
    <row r="13" spans="1:10" ht="375.75" customHeight="1" x14ac:dyDescent="0.2">
      <c r="B13" s="38" t="s">
        <v>37</v>
      </c>
      <c r="C13" s="8"/>
      <c r="D13" s="19"/>
      <c r="E13" s="19"/>
      <c r="F13" s="37" t="s">
        <v>39</v>
      </c>
      <c r="G13" s="19"/>
      <c r="H13" s="19"/>
      <c r="I13" s="27"/>
      <c r="J13" s="2" t="s">
        <v>38</v>
      </c>
    </row>
    <row r="14" spans="1:10" ht="144" customHeight="1" x14ac:dyDescent="0.2">
      <c r="B14" s="38" t="s">
        <v>40</v>
      </c>
      <c r="C14" s="8"/>
      <c r="D14" s="19"/>
      <c r="E14" s="19"/>
      <c r="F14" s="35" t="s">
        <v>41</v>
      </c>
      <c r="G14" s="19"/>
      <c r="H14" s="19"/>
      <c r="I14" s="27"/>
      <c r="J14" s="2" t="s">
        <v>42</v>
      </c>
    </row>
    <row r="15" spans="1:10" ht="36.75" customHeight="1" x14ac:dyDescent="0.2">
      <c r="B15" s="38" t="s">
        <v>4</v>
      </c>
      <c r="C15" s="36" t="s">
        <v>44</v>
      </c>
      <c r="D15" s="19"/>
      <c r="E15" s="19"/>
      <c r="F15" s="35" t="s">
        <v>43</v>
      </c>
      <c r="G15" s="19"/>
      <c r="H15" s="19"/>
      <c r="I15" s="7"/>
      <c r="J15" s="39"/>
    </row>
    <row r="16" spans="1:10" x14ac:dyDescent="0.2">
      <c r="I16" s="48"/>
      <c r="J16" s="47"/>
    </row>
    <row r="17" spans="2:10" ht="41.25" customHeight="1" x14ac:dyDescent="0.2">
      <c r="B17" s="151" t="s">
        <v>5</v>
      </c>
      <c r="C17" s="152"/>
      <c r="D17" s="152"/>
      <c r="E17" s="152"/>
      <c r="F17" s="152"/>
      <c r="G17" s="152"/>
      <c r="H17" s="152"/>
      <c r="I17" s="153"/>
      <c r="J17" s="29"/>
    </row>
    <row r="18" spans="2:10" ht="54" customHeight="1" x14ac:dyDescent="0.2">
      <c r="B18" s="154" t="s">
        <v>45</v>
      </c>
      <c r="C18" s="36"/>
      <c r="D18" s="9"/>
      <c r="E18" s="9"/>
      <c r="F18" s="35" t="s">
        <v>48</v>
      </c>
      <c r="G18" s="9"/>
      <c r="H18" s="9"/>
      <c r="I18" s="27"/>
      <c r="J18" s="29"/>
    </row>
    <row r="19" spans="2:10" ht="60" customHeight="1" x14ac:dyDescent="0.2">
      <c r="B19" s="155"/>
      <c r="C19" s="36" t="s">
        <v>49</v>
      </c>
      <c r="D19" s="9"/>
      <c r="E19" s="9"/>
      <c r="F19" s="35"/>
      <c r="G19" s="9"/>
      <c r="H19" s="9"/>
      <c r="I19" s="27"/>
      <c r="J19" s="29"/>
    </row>
    <row r="20" spans="2:10" ht="62.25" customHeight="1" x14ac:dyDescent="0.2">
      <c r="B20" s="155"/>
      <c r="C20" s="36" t="s">
        <v>50</v>
      </c>
      <c r="D20" s="9"/>
      <c r="E20" s="9"/>
      <c r="F20" s="35"/>
      <c r="G20" s="9"/>
      <c r="H20" s="9"/>
      <c r="I20" s="27"/>
      <c r="J20" s="29"/>
    </row>
    <row r="21" spans="2:10" ht="36" customHeight="1" x14ac:dyDescent="0.2">
      <c r="B21" s="155"/>
      <c r="C21" s="36" t="s">
        <v>47</v>
      </c>
      <c r="D21" s="9"/>
      <c r="E21" s="9"/>
      <c r="F21" s="34"/>
      <c r="G21" s="9"/>
      <c r="H21" s="9"/>
      <c r="I21" s="27"/>
      <c r="J21" s="29"/>
    </row>
    <row r="22" spans="2:10" ht="15" customHeight="1" x14ac:dyDescent="0.2">
      <c r="B22" s="155"/>
      <c r="C22" s="40" t="s">
        <v>46</v>
      </c>
      <c r="D22" s="41"/>
      <c r="E22" s="41"/>
      <c r="F22" s="34"/>
      <c r="G22" s="9"/>
      <c r="H22" s="9"/>
      <c r="I22" s="27"/>
      <c r="J22" s="29"/>
    </row>
    <row r="23" spans="2:10" ht="51" customHeight="1" x14ac:dyDescent="0.2">
      <c r="B23" s="155"/>
      <c r="C23" s="36" t="s">
        <v>51</v>
      </c>
      <c r="D23" s="41"/>
      <c r="E23" s="41"/>
      <c r="F23" s="34"/>
      <c r="G23" s="9"/>
      <c r="H23" s="9"/>
      <c r="I23" s="27"/>
      <c r="J23" s="29"/>
    </row>
    <row r="24" spans="2:10" s="5" customFormat="1" ht="17" x14ac:dyDescent="0.2">
      <c r="B24" s="42" t="s">
        <v>10</v>
      </c>
      <c r="C24" s="44" t="s">
        <v>53</v>
      </c>
      <c r="D24" s="45"/>
      <c r="E24" s="45"/>
      <c r="F24" s="35" t="s">
        <v>52</v>
      </c>
      <c r="G24" s="9"/>
      <c r="H24" s="9"/>
      <c r="I24" s="49"/>
      <c r="J24" s="30"/>
    </row>
    <row r="25" spans="2:10" s="5" customFormat="1" ht="32" x14ac:dyDescent="0.2">
      <c r="B25" s="42" t="s">
        <v>54</v>
      </c>
      <c r="C25" s="44" t="s">
        <v>55</v>
      </c>
      <c r="D25" s="45"/>
      <c r="E25" s="45"/>
      <c r="F25" s="35" t="s">
        <v>0</v>
      </c>
      <c r="G25" s="9"/>
      <c r="H25" s="9"/>
      <c r="I25" s="49"/>
      <c r="J25" s="30"/>
    </row>
    <row r="26" spans="2:10" s="5" customFormat="1" ht="80" x14ac:dyDescent="0.2">
      <c r="B26" s="43" t="s">
        <v>56</v>
      </c>
      <c r="C26" s="44" t="s">
        <v>58</v>
      </c>
      <c r="D26" s="45"/>
      <c r="E26" s="45"/>
      <c r="F26" s="35" t="s">
        <v>57</v>
      </c>
      <c r="G26" s="9"/>
      <c r="H26" s="9"/>
      <c r="I26" s="28"/>
      <c r="J26" s="30"/>
    </row>
    <row r="27" spans="2:10" s="5" customFormat="1" ht="48" x14ac:dyDescent="0.2">
      <c r="B27" s="42" t="s">
        <v>59</v>
      </c>
      <c r="C27" s="44" t="s">
        <v>61</v>
      </c>
      <c r="D27" s="45"/>
      <c r="E27" s="45"/>
      <c r="F27" s="35" t="s">
        <v>60</v>
      </c>
      <c r="G27" s="9"/>
      <c r="H27" s="9"/>
      <c r="I27" s="28"/>
      <c r="J27" s="30"/>
    </row>
    <row r="28" spans="2:10" s="5" customFormat="1" ht="17" x14ac:dyDescent="0.2">
      <c r="B28" s="42" t="s">
        <v>11</v>
      </c>
      <c r="C28" s="44"/>
      <c r="D28" s="45"/>
      <c r="E28" s="45"/>
      <c r="F28" s="35" t="s">
        <v>62</v>
      </c>
      <c r="G28" s="9"/>
      <c r="H28" s="9"/>
      <c r="I28" s="28"/>
      <c r="J28" s="30"/>
    </row>
    <row r="29" spans="2:10" s="5" customFormat="1" ht="17" x14ac:dyDescent="0.2">
      <c r="B29" s="42" t="s">
        <v>12</v>
      </c>
      <c r="C29" s="44" t="s">
        <v>63</v>
      </c>
      <c r="D29" s="45"/>
      <c r="E29" s="45"/>
      <c r="F29" s="35"/>
      <c r="G29" s="9"/>
      <c r="H29" s="9"/>
      <c r="I29" s="28"/>
      <c r="J29" s="30"/>
    </row>
    <row r="30" spans="2:10" ht="17" x14ac:dyDescent="0.2">
      <c r="B30" s="42" t="s">
        <v>64</v>
      </c>
      <c r="C30" s="44" t="s">
        <v>65</v>
      </c>
      <c r="D30" s="45"/>
      <c r="E30" s="45"/>
      <c r="F30" s="35" t="s">
        <v>1</v>
      </c>
      <c r="G30" s="9"/>
      <c r="H30" s="9"/>
      <c r="I30" s="27"/>
      <c r="J30" s="29"/>
    </row>
    <row r="31" spans="2:10" ht="32" x14ac:dyDescent="0.2">
      <c r="B31" s="42" t="s">
        <v>67</v>
      </c>
      <c r="C31" s="44" t="s">
        <v>66</v>
      </c>
      <c r="D31" s="45"/>
      <c r="E31" s="45"/>
      <c r="F31" s="35"/>
      <c r="G31" s="9"/>
      <c r="H31" s="9"/>
      <c r="I31" s="27"/>
      <c r="J31" s="29"/>
    </row>
    <row r="32" spans="2:10" ht="32" x14ac:dyDescent="0.2">
      <c r="B32" s="42" t="s">
        <v>68</v>
      </c>
      <c r="C32" s="44"/>
      <c r="D32" s="45"/>
      <c r="E32" s="45"/>
      <c r="F32" s="35" t="s">
        <v>13</v>
      </c>
      <c r="G32" s="9"/>
      <c r="H32" s="9"/>
      <c r="I32" s="7"/>
      <c r="J32" s="29"/>
    </row>
    <row r="33" spans="2:10" x14ac:dyDescent="0.2">
      <c r="C33" s="6"/>
      <c r="D33" s="6"/>
      <c r="E33" s="6"/>
      <c r="F33" s="21"/>
      <c r="G33" s="6"/>
      <c r="H33" s="6"/>
      <c r="I33" s="48"/>
      <c r="J33" s="47"/>
    </row>
    <row r="34" spans="2:10" ht="41.25" customHeight="1" x14ac:dyDescent="0.2">
      <c r="B34" s="151" t="s">
        <v>7</v>
      </c>
      <c r="C34" s="152"/>
      <c r="D34" s="152"/>
      <c r="E34" s="152"/>
      <c r="F34" s="152"/>
      <c r="G34" s="152"/>
      <c r="H34" s="152"/>
      <c r="I34" s="153"/>
      <c r="J34" s="29"/>
    </row>
    <row r="35" spans="2:10" ht="62.25" customHeight="1" x14ac:dyDescent="0.2">
      <c r="B35" s="42" t="s">
        <v>69</v>
      </c>
      <c r="C35" s="44" t="s">
        <v>71</v>
      </c>
      <c r="D35" s="46"/>
      <c r="E35" s="46"/>
      <c r="F35" s="25" t="s">
        <v>70</v>
      </c>
      <c r="G35" s="46"/>
      <c r="H35" s="46"/>
      <c r="I35" s="7"/>
      <c r="J35" s="29"/>
    </row>
    <row r="36" spans="2:10" x14ac:dyDescent="0.2">
      <c r="I36" s="48"/>
      <c r="J36" s="47"/>
    </row>
    <row r="37" spans="2:10" ht="41.25" customHeight="1" x14ac:dyDescent="0.2">
      <c r="B37" s="151" t="s">
        <v>3</v>
      </c>
      <c r="C37" s="152"/>
      <c r="D37" s="152"/>
      <c r="E37" s="152"/>
      <c r="F37" s="152"/>
      <c r="G37" s="152"/>
      <c r="H37" s="152"/>
      <c r="I37" s="153"/>
      <c r="J37" s="29"/>
    </row>
    <row r="38" spans="2:10" ht="70.5" customHeight="1" x14ac:dyDescent="0.2">
      <c r="B38" s="42" t="s">
        <v>72</v>
      </c>
      <c r="C38" s="44"/>
      <c r="D38" s="45"/>
      <c r="E38" s="45"/>
      <c r="F38" s="35" t="s">
        <v>73</v>
      </c>
      <c r="G38" s="45"/>
      <c r="H38" s="45"/>
      <c r="I38" s="50"/>
      <c r="J38" s="29"/>
    </row>
    <row r="39" spans="2:10" ht="64" x14ac:dyDescent="0.2">
      <c r="B39" s="42" t="s">
        <v>74</v>
      </c>
      <c r="C39" s="44" t="s">
        <v>75</v>
      </c>
      <c r="D39" s="45"/>
      <c r="E39" s="45"/>
      <c r="F39" s="35" t="s">
        <v>76</v>
      </c>
      <c r="G39" s="45"/>
      <c r="H39" s="45"/>
      <c r="I39" s="27"/>
      <c r="J39" s="29"/>
    </row>
    <row r="40" spans="2:10" ht="32" x14ac:dyDescent="0.2">
      <c r="B40" s="42" t="s">
        <v>77</v>
      </c>
      <c r="C40" s="44"/>
      <c r="D40" s="45"/>
      <c r="E40" s="45"/>
      <c r="F40" s="35" t="s">
        <v>9</v>
      </c>
      <c r="G40" s="45"/>
      <c r="H40" s="45"/>
      <c r="I40" s="27"/>
      <c r="J40" s="29"/>
    </row>
  </sheetData>
  <sheetProtection algorithmName="SHA-512" hashValue="DD3M3eHxAPFxtR51S/NKvZKd4kyvZem349J33qBqi4vU+Gc6D7tokdtfmqnmwm9tLNtianxHuSGE0CHXZjeH2A==" saltValue="qtVSekLWLVyxhguqm9C2aw==" spinCount="100000" sheet="1" objects="1" scenarios="1"/>
  <mergeCells count="8">
    <mergeCell ref="B17:I17"/>
    <mergeCell ref="B18:B23"/>
    <mergeCell ref="B34:I34"/>
    <mergeCell ref="B37:I37"/>
    <mergeCell ref="A1:F1"/>
    <mergeCell ref="B5:I5"/>
    <mergeCell ref="B6:B11"/>
    <mergeCell ref="A2:I2"/>
  </mergeCells>
  <conditionalFormatting sqref="I3">
    <cfRule type="colorScale" priority="37">
      <colorScale>
        <cfvo type="min"/>
        <cfvo type="percentile" val="50"/>
        <cfvo type="max"/>
        <color rgb="FFF8696B"/>
        <color rgb="FFFFEB84"/>
        <color rgb="FF63BE7B"/>
      </colorScale>
    </cfRule>
  </conditionalFormatting>
  <conditionalFormatting sqref="B3:D3 F3">
    <cfRule type="colorScale" priority="41">
      <colorScale>
        <cfvo type="min"/>
        <cfvo type="percentile" val="50"/>
        <cfvo type="max"/>
        <color rgb="FFF8696B"/>
        <color rgb="FFFFEB84"/>
        <color rgb="FF63BE7B"/>
      </colorScale>
    </cfRule>
  </conditionalFormatting>
  <conditionalFormatting sqref="E3">
    <cfRule type="colorScale" priority="12">
      <colorScale>
        <cfvo type="min"/>
        <cfvo type="percentile" val="50"/>
        <cfvo type="max"/>
        <color rgb="FFF8696B"/>
        <color rgb="FFFFEB84"/>
        <color rgb="FF63BE7B"/>
      </colorScale>
    </cfRule>
  </conditionalFormatting>
  <conditionalFormatting sqref="G3">
    <cfRule type="colorScale" priority="7">
      <colorScale>
        <cfvo type="min"/>
        <cfvo type="percentile" val="50"/>
        <cfvo type="max"/>
        <color rgb="FFF8696B"/>
        <color rgb="FFFFEB84"/>
        <color rgb="FF63BE7B"/>
      </colorScale>
    </cfRule>
  </conditionalFormatting>
  <conditionalFormatting sqref="H3">
    <cfRule type="colorScale" priority="2">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K241"/>
  <sheetViews>
    <sheetView showGridLines="0" tabSelected="1" zoomScale="80" zoomScaleNormal="80" workbookViewId="0">
      <selection activeCell="M4" sqref="M4"/>
    </sheetView>
  </sheetViews>
  <sheetFormatPr baseColWidth="10" defaultColWidth="8.83203125" defaultRowHeight="15" x14ac:dyDescent="0.2"/>
  <cols>
    <col min="1" max="1" width="8.83203125" customWidth="1"/>
    <col min="2" max="2" width="93" customWidth="1"/>
    <col min="3" max="3" width="13.83203125" customWidth="1"/>
    <col min="4" max="4" width="15.5" customWidth="1"/>
    <col min="5" max="5" width="15.6640625" customWidth="1"/>
    <col min="6" max="6" width="15.5" customWidth="1"/>
    <col min="7" max="7" width="17.5" customWidth="1"/>
    <col min="8" max="8" width="16" customWidth="1"/>
    <col min="9" max="9" width="14.33203125" customWidth="1"/>
    <col min="10" max="10" width="14.83203125" customWidth="1"/>
    <col min="11" max="11" width="47.5" customWidth="1"/>
    <col min="12" max="12" width="17.5" customWidth="1"/>
    <col min="13" max="13" width="18.1640625" customWidth="1"/>
    <col min="14" max="14" width="15.6640625" customWidth="1"/>
    <col min="18" max="18" width="12.1640625" bestFit="1" customWidth="1"/>
  </cols>
  <sheetData>
    <row r="1" spans="1:54" ht="87.75" customHeight="1" x14ac:dyDescent="0.2">
      <c r="A1" s="189" t="s">
        <v>2</v>
      </c>
      <c r="B1" s="189"/>
      <c r="C1" s="189"/>
      <c r="D1" s="189"/>
      <c r="E1" s="189"/>
      <c r="F1" s="189"/>
      <c r="G1" s="189"/>
      <c r="H1" s="189"/>
      <c r="I1" s="190"/>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row>
    <row r="2" spans="1:54" ht="19" x14ac:dyDescent="0.2">
      <c r="A2" s="191" t="s">
        <v>78</v>
      </c>
      <c r="B2" s="191"/>
      <c r="C2" s="191"/>
      <c r="D2" s="191"/>
      <c r="E2" s="191"/>
      <c r="F2" s="191"/>
      <c r="G2" s="191"/>
      <c r="H2" s="191"/>
      <c r="I2" s="191"/>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row>
    <row r="3" spans="1:54" ht="102" customHeight="1" x14ac:dyDescent="0.2">
      <c r="A3" s="192" t="s">
        <v>139</v>
      </c>
      <c r="B3" s="192"/>
      <c r="C3" s="192"/>
      <c r="D3" s="192"/>
      <c r="E3" s="192"/>
      <c r="F3" s="192"/>
      <c r="G3" s="192"/>
      <c r="H3" s="192"/>
      <c r="I3" s="192"/>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row>
    <row r="4" spans="1:54" s="73" customFormat="1" ht="226.5" customHeight="1" x14ac:dyDescent="0.2">
      <c r="A4" s="192" t="s">
        <v>247</v>
      </c>
      <c r="B4" s="192"/>
      <c r="C4" s="192"/>
      <c r="D4" s="192"/>
      <c r="E4" s="192"/>
      <c r="F4" s="192"/>
      <c r="G4" s="192"/>
      <c r="H4" s="192"/>
      <c r="I4" s="192"/>
    </row>
    <row r="5" spans="1:54" s="73" customFormat="1" ht="26.25" customHeight="1" x14ac:dyDescent="0.2">
      <c r="A5" s="81"/>
      <c r="B5" s="80"/>
      <c r="C5" s="80"/>
      <c r="D5" s="80"/>
      <c r="E5" s="80"/>
      <c r="F5" s="80"/>
      <c r="G5" s="80"/>
      <c r="H5" s="80"/>
      <c r="I5" s="80"/>
    </row>
    <row r="6" spans="1:54" ht="58.5" customHeight="1" x14ac:dyDescent="0.2">
      <c r="A6" s="213" t="s">
        <v>98</v>
      </c>
      <c r="B6" s="216" t="s">
        <v>122</v>
      </c>
      <c r="C6" s="216"/>
      <c r="D6" s="216"/>
      <c r="E6" s="216"/>
      <c r="F6" s="216"/>
      <c r="G6" s="216"/>
      <c r="H6" s="216"/>
      <c r="I6" s="216"/>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row>
    <row r="7" spans="1:54" s="65" customFormat="1" ht="41.25" customHeight="1" x14ac:dyDescent="0.2">
      <c r="A7" s="213"/>
      <c r="B7" s="217" t="s">
        <v>97</v>
      </c>
      <c r="C7" s="217"/>
      <c r="D7" s="217"/>
      <c r="E7" s="217"/>
      <c r="F7" s="217"/>
      <c r="G7" s="217"/>
      <c r="H7" s="217"/>
      <c r="I7" s="217"/>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83" t="s">
        <v>175</v>
      </c>
      <c r="AV7" s="83" t="s">
        <v>176</v>
      </c>
    </row>
    <row r="8" spans="1:54" ht="30" customHeight="1" x14ac:dyDescent="0.2">
      <c r="A8" s="213"/>
      <c r="B8" s="99" t="s">
        <v>79</v>
      </c>
      <c r="C8" s="99" t="s">
        <v>106</v>
      </c>
      <c r="D8" s="205" t="s">
        <v>15</v>
      </c>
      <c r="E8" s="205"/>
      <c r="F8" s="205"/>
      <c r="G8" s="205"/>
      <c r="H8" s="205"/>
      <c r="I8" s="99" t="s">
        <v>106</v>
      </c>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85">
        <f>+AU9+AU10+AU11+AU12</f>
        <v>0</v>
      </c>
      <c r="AV8" s="83">
        <f>+AV9+AV10+AV11+AV12</f>
        <v>0</v>
      </c>
    </row>
    <row r="9" spans="1:54" ht="77.25" customHeight="1" x14ac:dyDescent="0.2">
      <c r="A9" s="213"/>
      <c r="B9" s="103"/>
      <c r="C9" s="84"/>
      <c r="D9" s="209" t="s">
        <v>140</v>
      </c>
      <c r="E9" s="210"/>
      <c r="F9" s="210"/>
      <c r="G9" s="210"/>
      <c r="H9" s="211"/>
      <c r="I9" s="135"/>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83">
        <f>COUNTIF(C10:C19,"Pertinent")</f>
        <v>0</v>
      </c>
      <c r="AV9" s="83">
        <f>COUNTIF(C9:C19,"Non Pertinent")</f>
        <v>0</v>
      </c>
      <c r="AX9">
        <f>IF(I9="",1,0)</f>
        <v>1</v>
      </c>
      <c r="AY9" s="73"/>
      <c r="AZ9" t="str">
        <f>IF(AX9=0,"oui","non")</f>
        <v>non</v>
      </c>
      <c r="BA9" t="s">
        <v>185</v>
      </c>
      <c r="BB9">
        <v>15</v>
      </c>
    </row>
    <row r="10" spans="1:54" ht="48" customHeight="1" x14ac:dyDescent="0.2">
      <c r="A10" s="213"/>
      <c r="B10" s="104" t="s">
        <v>144</v>
      </c>
      <c r="C10" s="136"/>
      <c r="D10" s="209" t="s">
        <v>141</v>
      </c>
      <c r="E10" s="210"/>
      <c r="F10" s="210"/>
      <c r="G10" s="210"/>
      <c r="H10" s="211"/>
      <c r="I10" s="13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83">
        <f>COUNTIF(I9:I19,"Non Pertinent")</f>
        <v>0</v>
      </c>
      <c r="AV10" s="83">
        <f>COUNTIF(I9:I19,"Pertinent")</f>
        <v>0</v>
      </c>
      <c r="AW10">
        <f t="shared" ref="AW10:AW19" si="0">IF(C10="",1,0)</f>
        <v>1</v>
      </c>
      <c r="AX10">
        <f>IF(I10="",1,0)</f>
        <v>1</v>
      </c>
      <c r="AY10" s="73" t="str">
        <f>IF(AW10=0,"oui","non")</f>
        <v>non</v>
      </c>
      <c r="AZ10" s="73" t="str">
        <f t="shared" ref="AZ10:AZ16" si="1">IF(AX10=0,"oui","non")</f>
        <v>non</v>
      </c>
      <c r="BA10" t="s">
        <v>186</v>
      </c>
      <c r="BB10">
        <f>COUNTIF(AY9:AZ19,"oui")</f>
        <v>0</v>
      </c>
    </row>
    <row r="11" spans="1:54" s="59" customFormat="1" ht="91.5" customHeight="1" x14ac:dyDescent="0.2">
      <c r="A11" s="213"/>
      <c r="B11" s="105" t="s">
        <v>145</v>
      </c>
      <c r="C11" s="136"/>
      <c r="D11" s="209" t="s">
        <v>148</v>
      </c>
      <c r="E11" s="210"/>
      <c r="F11" s="210"/>
      <c r="G11" s="210"/>
      <c r="H11" s="211"/>
      <c r="I11" s="137"/>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113">
        <f>COUNTIF(C21:C30,"Pertinent")</f>
        <v>0</v>
      </c>
      <c r="AV11" s="113">
        <f>COUNTIF(C21:C30,"Non Pertinent")</f>
        <v>0</v>
      </c>
      <c r="AW11" s="73">
        <f t="shared" si="0"/>
        <v>1</v>
      </c>
      <c r="AX11" s="73">
        <f>IF(I11="",1,0)</f>
        <v>1</v>
      </c>
      <c r="AY11" s="73" t="str">
        <f t="shared" ref="AY11:AY19" si="2">IF(AW11=0,"oui","non")</f>
        <v>non</v>
      </c>
      <c r="AZ11" s="73" t="str">
        <f t="shared" si="1"/>
        <v>non</v>
      </c>
      <c r="BA11" s="59" t="s">
        <v>187</v>
      </c>
      <c r="BB11" s="59">
        <f>COUNTIF(AY9:AZ19,"non")</f>
        <v>15</v>
      </c>
    </row>
    <row r="12" spans="1:54" ht="48" customHeight="1" x14ac:dyDescent="0.2">
      <c r="A12" s="213"/>
      <c r="B12" s="148" t="s">
        <v>146</v>
      </c>
      <c r="C12" s="136"/>
      <c r="D12" s="209"/>
      <c r="E12" s="210"/>
      <c r="F12" s="210"/>
      <c r="G12" s="210"/>
      <c r="H12" s="211"/>
      <c r="I12" s="91"/>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113">
        <f>COUNTIF(I21:I30,"Non Pertinent")</f>
        <v>0</v>
      </c>
      <c r="AV12" s="113">
        <f>COUNTIF(I21:I30,"Pertinent")</f>
        <v>0</v>
      </c>
      <c r="AW12">
        <f t="shared" si="0"/>
        <v>1</v>
      </c>
      <c r="AY12" s="73" t="str">
        <f t="shared" si="2"/>
        <v>non</v>
      </c>
      <c r="AZ12" s="73"/>
    </row>
    <row r="13" spans="1:54" ht="56.25" customHeight="1" x14ac:dyDescent="0.2">
      <c r="A13" s="213"/>
      <c r="B13" s="103" t="s">
        <v>143</v>
      </c>
      <c r="C13" s="136"/>
      <c r="D13" s="209" t="s">
        <v>142</v>
      </c>
      <c r="E13" s="210"/>
      <c r="F13" s="210"/>
      <c r="G13" s="210"/>
      <c r="H13" s="211"/>
      <c r="I13" s="137"/>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W13" s="73">
        <f t="shared" si="0"/>
        <v>1</v>
      </c>
      <c r="AX13" s="73">
        <f>IF(I13="",1,0)</f>
        <v>1</v>
      </c>
      <c r="AY13" s="73" t="str">
        <f t="shared" si="2"/>
        <v>non</v>
      </c>
      <c r="AZ13" s="73" t="str">
        <f t="shared" si="1"/>
        <v>non</v>
      </c>
    </row>
    <row r="14" spans="1:54" ht="53.25" customHeight="1" x14ac:dyDescent="0.2">
      <c r="A14" s="213"/>
      <c r="B14" s="103" t="s">
        <v>147</v>
      </c>
      <c r="C14" s="136"/>
      <c r="D14" s="209"/>
      <c r="E14" s="210"/>
      <c r="F14" s="210"/>
      <c r="G14" s="210"/>
      <c r="H14" s="211"/>
      <c r="I14" s="91"/>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W14" s="73">
        <f t="shared" si="0"/>
        <v>1</v>
      </c>
      <c r="AY14" s="73" t="str">
        <f t="shared" si="2"/>
        <v>non</v>
      </c>
      <c r="AZ14" s="73"/>
    </row>
    <row r="15" spans="1:54" ht="40.5" customHeight="1" x14ac:dyDescent="0.2">
      <c r="A15" s="213"/>
      <c r="B15" s="148" t="s">
        <v>149</v>
      </c>
      <c r="C15" s="136"/>
      <c r="D15" s="209"/>
      <c r="E15" s="210"/>
      <c r="F15" s="210"/>
      <c r="G15" s="210"/>
      <c r="H15" s="211"/>
      <c r="I15" s="91"/>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W15" s="73">
        <f t="shared" si="0"/>
        <v>1</v>
      </c>
      <c r="AY15" s="73" t="str">
        <f t="shared" si="2"/>
        <v>non</v>
      </c>
      <c r="AZ15" s="73"/>
    </row>
    <row r="16" spans="1:54" ht="128.25" customHeight="1" x14ac:dyDescent="0.2">
      <c r="A16" s="213"/>
      <c r="B16" s="106" t="s">
        <v>150</v>
      </c>
      <c r="C16" s="136"/>
      <c r="D16" s="202" t="s">
        <v>151</v>
      </c>
      <c r="E16" s="202"/>
      <c r="F16" s="202"/>
      <c r="G16" s="202"/>
      <c r="H16" s="202"/>
      <c r="I16" s="137"/>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W16" s="73">
        <f t="shared" si="0"/>
        <v>1</v>
      </c>
      <c r="AX16" s="73">
        <f>IF(I16="",1,0)</f>
        <v>1</v>
      </c>
      <c r="AY16" s="73" t="str">
        <f t="shared" si="2"/>
        <v>non</v>
      </c>
      <c r="AZ16" s="73" t="str">
        <f t="shared" si="1"/>
        <v>non</v>
      </c>
    </row>
    <row r="17" spans="1:61" ht="36.75" customHeight="1" x14ac:dyDescent="0.2">
      <c r="A17" s="213"/>
      <c r="B17" s="107" t="s">
        <v>152</v>
      </c>
      <c r="C17" s="136"/>
      <c r="D17" s="185"/>
      <c r="E17" s="185"/>
      <c r="F17" s="185"/>
      <c r="G17" s="185"/>
      <c r="H17" s="185"/>
      <c r="I17" s="91"/>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W17" s="73">
        <f t="shared" si="0"/>
        <v>1</v>
      </c>
      <c r="AY17" s="73" t="str">
        <f t="shared" si="2"/>
        <v>non</v>
      </c>
      <c r="AZ17" s="73"/>
    </row>
    <row r="18" spans="1:61" ht="50.25" customHeight="1" x14ac:dyDescent="0.2">
      <c r="A18" s="213"/>
      <c r="B18" s="108" t="s">
        <v>153</v>
      </c>
      <c r="C18" s="136"/>
      <c r="D18" s="185"/>
      <c r="E18" s="185"/>
      <c r="F18" s="185"/>
      <c r="G18" s="185"/>
      <c r="H18" s="185"/>
      <c r="I18" s="91"/>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W18" s="73">
        <f t="shared" si="0"/>
        <v>1</v>
      </c>
      <c r="AY18" s="73" t="str">
        <f t="shared" si="2"/>
        <v>non</v>
      </c>
      <c r="AZ18" s="73"/>
    </row>
    <row r="19" spans="1:61" ht="40.5" customHeight="1" x14ac:dyDescent="0.2">
      <c r="A19" s="213"/>
      <c r="B19" s="106" t="s">
        <v>154</v>
      </c>
      <c r="C19" s="136"/>
      <c r="D19" s="185"/>
      <c r="E19" s="185"/>
      <c r="F19" s="185"/>
      <c r="G19" s="185"/>
      <c r="H19" s="185"/>
      <c r="I19" s="91"/>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W19" s="73">
        <f t="shared" si="0"/>
        <v>1</v>
      </c>
      <c r="AY19" s="73" t="str">
        <f t="shared" si="2"/>
        <v>non</v>
      </c>
      <c r="AZ19" s="73"/>
    </row>
    <row r="20" spans="1:61" s="73" customFormat="1" ht="19.5" customHeight="1" x14ac:dyDescent="0.2">
      <c r="A20" s="213"/>
      <c r="B20" s="112" t="s">
        <v>221</v>
      </c>
      <c r="C20" s="111"/>
      <c r="D20" s="186" t="s">
        <v>221</v>
      </c>
      <c r="E20" s="187"/>
      <c r="F20" s="187"/>
      <c r="G20" s="187"/>
      <c r="H20" s="188"/>
      <c r="I20" s="91"/>
      <c r="BA20" s="73" t="s">
        <v>224</v>
      </c>
      <c r="BD20" s="73" t="s">
        <v>225</v>
      </c>
      <c r="BG20" s="73" t="s">
        <v>226</v>
      </c>
      <c r="BI20" s="73" t="s">
        <v>227</v>
      </c>
    </row>
    <row r="21" spans="1:61" s="73" customFormat="1" ht="19.5" customHeight="1" x14ac:dyDescent="0.2">
      <c r="A21" s="213"/>
      <c r="B21" s="138"/>
      <c r="C21" s="136"/>
      <c r="D21" s="170"/>
      <c r="E21" s="171"/>
      <c r="F21" s="171"/>
      <c r="G21" s="171"/>
      <c r="H21" s="172"/>
      <c r="I21" s="137"/>
      <c r="AY21" s="73">
        <f t="shared" ref="AY21:AY52" si="3">IF(B21="",0,1)</f>
        <v>0</v>
      </c>
      <c r="BA21" s="73">
        <f>SUM(AY21:AY30)</f>
        <v>0</v>
      </c>
      <c r="BB21" s="73">
        <f t="shared" ref="BB21:BB30" si="4">IF(D21="",0,1)</f>
        <v>0</v>
      </c>
      <c r="BC21" s="73">
        <f>SUM(BB21:BB30)</f>
        <v>0</v>
      </c>
      <c r="BD21" s="73">
        <f>+BC21+BA21</f>
        <v>0</v>
      </c>
      <c r="BF21" s="73">
        <f t="shared" ref="BF21:BF30" si="5">IF(AY21=1,IF(C21="",1,0),0)</f>
        <v>0</v>
      </c>
      <c r="BG21" s="73">
        <f>SUM(BF21:BF30)</f>
        <v>0</v>
      </c>
      <c r="BH21" s="73">
        <f t="shared" ref="BH21:BH30" si="6">IF(BB21=1,IF(I21="",1,0),0)</f>
        <v>0</v>
      </c>
      <c r="BI21" s="73">
        <f>SUM(BH21:BH30)</f>
        <v>0</v>
      </c>
    </row>
    <row r="22" spans="1:61" s="73" customFormat="1" ht="19.5" customHeight="1" x14ac:dyDescent="0.2">
      <c r="A22" s="213"/>
      <c r="B22" s="138"/>
      <c r="C22" s="136"/>
      <c r="D22" s="170"/>
      <c r="E22" s="171"/>
      <c r="F22" s="171"/>
      <c r="G22" s="171"/>
      <c r="H22" s="172"/>
      <c r="I22" s="137"/>
      <c r="AY22" s="73">
        <f t="shared" si="3"/>
        <v>0</v>
      </c>
      <c r="BB22" s="73">
        <f t="shared" si="4"/>
        <v>0</v>
      </c>
      <c r="BF22" s="73">
        <f t="shared" si="5"/>
        <v>0</v>
      </c>
      <c r="BH22" s="73">
        <f t="shared" si="6"/>
        <v>0</v>
      </c>
    </row>
    <row r="23" spans="1:61" s="73" customFormat="1" ht="19.5" customHeight="1" x14ac:dyDescent="0.2">
      <c r="A23" s="213"/>
      <c r="B23" s="138"/>
      <c r="C23" s="136"/>
      <c r="D23" s="170"/>
      <c r="E23" s="171"/>
      <c r="F23" s="171"/>
      <c r="G23" s="171"/>
      <c r="H23" s="172"/>
      <c r="I23" s="137"/>
      <c r="AY23" s="73">
        <f t="shared" si="3"/>
        <v>0</v>
      </c>
      <c r="BB23" s="73">
        <f t="shared" si="4"/>
        <v>0</v>
      </c>
      <c r="BF23" s="73">
        <f t="shared" si="5"/>
        <v>0</v>
      </c>
      <c r="BH23" s="73">
        <f t="shared" si="6"/>
        <v>0</v>
      </c>
    </row>
    <row r="24" spans="1:61" s="73" customFormat="1" ht="19.5" customHeight="1" x14ac:dyDescent="0.2">
      <c r="A24" s="213"/>
      <c r="B24" s="138"/>
      <c r="C24" s="136"/>
      <c r="D24" s="170"/>
      <c r="E24" s="171"/>
      <c r="F24" s="171"/>
      <c r="G24" s="171"/>
      <c r="H24" s="172"/>
      <c r="I24" s="137"/>
      <c r="AY24" s="73">
        <f t="shared" si="3"/>
        <v>0</v>
      </c>
      <c r="BB24" s="73">
        <f t="shared" si="4"/>
        <v>0</v>
      </c>
      <c r="BF24" s="73">
        <f t="shared" si="5"/>
        <v>0</v>
      </c>
      <c r="BH24" s="73">
        <f t="shared" si="6"/>
        <v>0</v>
      </c>
    </row>
    <row r="25" spans="1:61" s="73" customFormat="1" ht="19.5" customHeight="1" x14ac:dyDescent="0.2">
      <c r="A25" s="213"/>
      <c r="B25" s="138"/>
      <c r="C25" s="136"/>
      <c r="D25" s="170"/>
      <c r="E25" s="171"/>
      <c r="F25" s="171"/>
      <c r="G25" s="171"/>
      <c r="H25" s="172"/>
      <c r="I25" s="137"/>
      <c r="AY25" s="73">
        <f t="shared" si="3"/>
        <v>0</v>
      </c>
      <c r="BB25" s="73">
        <f t="shared" si="4"/>
        <v>0</v>
      </c>
      <c r="BF25" s="73">
        <f t="shared" si="5"/>
        <v>0</v>
      </c>
      <c r="BH25" s="73">
        <f t="shared" si="6"/>
        <v>0</v>
      </c>
    </row>
    <row r="26" spans="1:61" s="73" customFormat="1" ht="19.5" customHeight="1" x14ac:dyDescent="0.2">
      <c r="A26" s="213"/>
      <c r="B26" s="138"/>
      <c r="C26" s="136"/>
      <c r="D26" s="170"/>
      <c r="E26" s="171"/>
      <c r="F26" s="171"/>
      <c r="G26" s="171"/>
      <c r="H26" s="172"/>
      <c r="I26" s="137"/>
      <c r="AY26" s="73">
        <f t="shared" si="3"/>
        <v>0</v>
      </c>
      <c r="BB26" s="73">
        <f t="shared" si="4"/>
        <v>0</v>
      </c>
      <c r="BF26" s="73">
        <f t="shared" si="5"/>
        <v>0</v>
      </c>
      <c r="BH26" s="73">
        <f t="shared" si="6"/>
        <v>0</v>
      </c>
    </row>
    <row r="27" spans="1:61" s="73" customFormat="1" ht="19.5" customHeight="1" x14ac:dyDescent="0.2">
      <c r="A27" s="213"/>
      <c r="B27" s="138"/>
      <c r="C27" s="136"/>
      <c r="D27" s="170"/>
      <c r="E27" s="171"/>
      <c r="F27" s="171"/>
      <c r="G27" s="171"/>
      <c r="H27" s="172"/>
      <c r="I27" s="137"/>
      <c r="AY27" s="73">
        <f t="shared" si="3"/>
        <v>0</v>
      </c>
      <c r="BB27" s="73">
        <f t="shared" si="4"/>
        <v>0</v>
      </c>
      <c r="BF27" s="73">
        <f t="shared" si="5"/>
        <v>0</v>
      </c>
      <c r="BH27" s="73">
        <f t="shared" si="6"/>
        <v>0</v>
      </c>
    </row>
    <row r="28" spans="1:61" s="73" customFormat="1" ht="19.5" customHeight="1" x14ac:dyDescent="0.2">
      <c r="A28" s="213"/>
      <c r="B28" s="138"/>
      <c r="C28" s="136"/>
      <c r="D28" s="170"/>
      <c r="E28" s="171"/>
      <c r="F28" s="171"/>
      <c r="G28" s="171"/>
      <c r="H28" s="172"/>
      <c r="I28" s="137"/>
      <c r="AY28" s="73">
        <f t="shared" si="3"/>
        <v>0</v>
      </c>
      <c r="BB28" s="73">
        <f t="shared" si="4"/>
        <v>0</v>
      </c>
      <c r="BF28" s="73">
        <f t="shared" si="5"/>
        <v>0</v>
      </c>
      <c r="BH28" s="73">
        <f t="shared" si="6"/>
        <v>0</v>
      </c>
    </row>
    <row r="29" spans="1:61" s="73" customFormat="1" ht="19.5" customHeight="1" x14ac:dyDescent="0.2">
      <c r="A29" s="213"/>
      <c r="B29" s="138"/>
      <c r="C29" s="136"/>
      <c r="D29" s="170"/>
      <c r="E29" s="171"/>
      <c r="F29" s="171"/>
      <c r="G29" s="171"/>
      <c r="H29" s="172"/>
      <c r="I29" s="137"/>
      <c r="AY29" s="73">
        <f t="shared" si="3"/>
        <v>0</v>
      </c>
      <c r="BB29" s="73">
        <f t="shared" si="4"/>
        <v>0</v>
      </c>
      <c r="BF29" s="73">
        <f t="shared" si="5"/>
        <v>0</v>
      </c>
      <c r="BH29" s="73">
        <f t="shared" si="6"/>
        <v>0</v>
      </c>
    </row>
    <row r="30" spans="1:61" s="59" customFormat="1" ht="19.5" customHeight="1" x14ac:dyDescent="0.2">
      <c r="A30" s="214"/>
      <c r="B30" s="138"/>
      <c r="C30" s="136"/>
      <c r="D30" s="170"/>
      <c r="E30" s="171"/>
      <c r="F30" s="171"/>
      <c r="G30" s="171"/>
      <c r="H30" s="172"/>
      <c r="I30" s="137"/>
      <c r="J30"/>
      <c r="K30"/>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Y30" s="73">
        <f t="shared" si="3"/>
        <v>0</v>
      </c>
      <c r="BB30" s="73">
        <f t="shared" si="4"/>
        <v>0</v>
      </c>
      <c r="BF30" s="73">
        <f t="shared" si="5"/>
        <v>0</v>
      </c>
      <c r="BH30" s="73">
        <f t="shared" si="6"/>
        <v>0</v>
      </c>
    </row>
    <row r="31" spans="1:61" s="59" customFormat="1" hidden="1" x14ac:dyDescent="0.2">
      <c r="A31" s="61"/>
      <c r="B31" s="62"/>
      <c r="C31" s="62"/>
      <c r="D31" s="63"/>
      <c r="E31" s="63"/>
      <c r="F31" s="63"/>
      <c r="G31" s="63"/>
      <c r="H31" s="63"/>
      <c r="I31" s="48"/>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Y31" s="73">
        <f t="shared" si="3"/>
        <v>0</v>
      </c>
    </row>
    <row r="32" spans="1:61" s="73" customFormat="1" ht="21" hidden="1" customHeight="1" x14ac:dyDescent="0.2">
      <c r="A32" s="194" t="s">
        <v>99</v>
      </c>
      <c r="B32" s="193" t="s">
        <v>109</v>
      </c>
      <c r="C32" s="193"/>
      <c r="D32" s="193"/>
      <c r="E32" s="193"/>
      <c r="F32" s="193"/>
      <c r="G32" s="193"/>
      <c r="H32" s="193"/>
      <c r="I32" s="193"/>
      <c r="AY32" s="73">
        <f t="shared" si="3"/>
        <v>1</v>
      </c>
    </row>
    <row r="33" spans="1:51" s="59" customFormat="1" ht="19" hidden="1" x14ac:dyDescent="0.2">
      <c r="A33" s="194"/>
      <c r="B33" s="66" t="s">
        <v>99</v>
      </c>
      <c r="C33" s="206" t="s">
        <v>100</v>
      </c>
      <c r="D33" s="207"/>
      <c r="E33" s="207"/>
      <c r="F33" s="207"/>
      <c r="G33" s="207"/>
      <c r="H33" s="207"/>
      <c r="I33" s="208"/>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Y33" s="73">
        <f t="shared" si="3"/>
        <v>1</v>
      </c>
    </row>
    <row r="34" spans="1:51" s="59" customFormat="1" ht="15" hidden="1" customHeight="1" x14ac:dyDescent="0.2">
      <c r="A34" s="194"/>
      <c r="B34" s="67" t="s">
        <v>87</v>
      </c>
      <c r="C34" s="182"/>
      <c r="D34" s="183"/>
      <c r="E34" s="183"/>
      <c r="F34" s="183"/>
      <c r="G34" s="183"/>
      <c r="H34" s="183"/>
      <c r="I34" s="184"/>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Y34" s="73">
        <f t="shared" si="3"/>
        <v>1</v>
      </c>
    </row>
    <row r="35" spans="1:51" s="59" customFormat="1" ht="16" hidden="1" x14ac:dyDescent="0.2">
      <c r="A35" s="194"/>
      <c r="B35" s="64" t="s">
        <v>86</v>
      </c>
      <c r="C35" s="182"/>
      <c r="D35" s="183"/>
      <c r="E35" s="183"/>
      <c r="F35" s="183"/>
      <c r="G35" s="183"/>
      <c r="H35" s="183"/>
      <c r="I35" s="184"/>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Y35" s="73">
        <f t="shared" si="3"/>
        <v>1</v>
      </c>
    </row>
    <row r="36" spans="1:51" s="59" customFormat="1" ht="16" hidden="1" x14ac:dyDescent="0.2">
      <c r="A36" s="194"/>
      <c r="B36" s="64" t="s">
        <v>88</v>
      </c>
      <c r="C36" s="182"/>
      <c r="D36" s="183"/>
      <c r="E36" s="183"/>
      <c r="F36" s="183"/>
      <c r="G36" s="183"/>
      <c r="H36" s="183"/>
      <c r="I36" s="184"/>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Y36" s="73">
        <f t="shared" si="3"/>
        <v>1</v>
      </c>
    </row>
    <row r="37" spans="1:51" s="59" customFormat="1" ht="16" hidden="1" x14ac:dyDescent="0.2">
      <c r="A37" s="194"/>
      <c r="B37" s="64" t="s">
        <v>89</v>
      </c>
      <c r="C37" s="182"/>
      <c r="D37" s="183"/>
      <c r="E37" s="183"/>
      <c r="F37" s="183"/>
      <c r="G37" s="183"/>
      <c r="H37" s="183"/>
      <c r="I37" s="184"/>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Y37" s="73">
        <f t="shared" si="3"/>
        <v>1</v>
      </c>
    </row>
    <row r="38" spans="1:51" s="59" customFormat="1" ht="16" hidden="1" x14ac:dyDescent="0.2">
      <c r="A38" s="194"/>
      <c r="B38" s="64" t="s">
        <v>101</v>
      </c>
      <c r="C38" s="182"/>
      <c r="D38" s="183"/>
      <c r="E38" s="183"/>
      <c r="F38" s="183"/>
      <c r="G38" s="183"/>
      <c r="H38" s="183"/>
      <c r="I38" s="184"/>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Y38" s="73">
        <f t="shared" si="3"/>
        <v>1</v>
      </c>
    </row>
    <row r="39" spans="1:51" s="59" customFormat="1" ht="48" hidden="1" x14ac:dyDescent="0.2">
      <c r="A39" s="194"/>
      <c r="B39" s="64" t="s">
        <v>102</v>
      </c>
      <c r="C39" s="182"/>
      <c r="D39" s="183"/>
      <c r="E39" s="183"/>
      <c r="F39" s="183"/>
      <c r="G39" s="183"/>
      <c r="H39" s="183"/>
      <c r="I39" s="184"/>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Y39" s="73">
        <f t="shared" si="3"/>
        <v>1</v>
      </c>
    </row>
    <row r="40" spans="1:51" s="59" customFormat="1" ht="64" hidden="1" x14ac:dyDescent="0.2">
      <c r="A40" s="194"/>
      <c r="B40" s="64" t="s">
        <v>103</v>
      </c>
      <c r="C40" s="182"/>
      <c r="D40" s="183"/>
      <c r="E40" s="183"/>
      <c r="F40" s="183"/>
      <c r="G40" s="183"/>
      <c r="H40" s="183"/>
      <c r="I40" s="184"/>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Y40" s="73">
        <f t="shared" si="3"/>
        <v>1</v>
      </c>
    </row>
    <row r="41" spans="1:51" s="65" customFormat="1" ht="32" hidden="1" x14ac:dyDescent="0.2">
      <c r="A41" s="194"/>
      <c r="B41" s="64" t="s">
        <v>104</v>
      </c>
      <c r="C41" s="74"/>
      <c r="D41" s="75"/>
      <c r="E41" s="75"/>
      <c r="F41" s="75"/>
      <c r="G41" s="75"/>
      <c r="H41" s="75"/>
      <c r="I41" s="76"/>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Y41" s="73">
        <f t="shared" si="3"/>
        <v>1</v>
      </c>
    </row>
    <row r="42" spans="1:51" s="59" customFormat="1" ht="16" hidden="1" x14ac:dyDescent="0.2">
      <c r="A42" s="194"/>
      <c r="B42" s="64" t="s">
        <v>96</v>
      </c>
      <c r="C42" s="182"/>
      <c r="D42" s="183"/>
      <c r="E42" s="183"/>
      <c r="F42" s="183"/>
      <c r="G42" s="183"/>
      <c r="H42" s="183"/>
      <c r="I42" s="184"/>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Y42" s="73">
        <f t="shared" si="3"/>
        <v>1</v>
      </c>
    </row>
    <row r="43" spans="1:51" s="59" customFormat="1" hidden="1" x14ac:dyDescent="0.2">
      <c r="A43" s="194"/>
      <c r="B43" s="68" t="s">
        <v>90</v>
      </c>
      <c r="C43" s="182"/>
      <c r="D43" s="183"/>
      <c r="E43" s="183"/>
      <c r="F43" s="183"/>
      <c r="G43" s="183"/>
      <c r="H43" s="183"/>
      <c r="I43" s="184"/>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Y43" s="73">
        <f t="shared" si="3"/>
        <v>1</v>
      </c>
    </row>
    <row r="44" spans="1:51" s="65" customFormat="1" ht="16" hidden="1" x14ac:dyDescent="0.2">
      <c r="A44" s="194"/>
      <c r="B44" s="64" t="s">
        <v>91</v>
      </c>
      <c r="C44" s="74"/>
      <c r="D44" s="75"/>
      <c r="E44" s="75"/>
      <c r="F44" s="75"/>
      <c r="G44" s="75"/>
      <c r="H44" s="75"/>
      <c r="I44" s="76"/>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Y44" s="73">
        <f t="shared" si="3"/>
        <v>1</v>
      </c>
    </row>
    <row r="45" spans="1:51" s="65" customFormat="1" ht="16" hidden="1" x14ac:dyDescent="0.2">
      <c r="A45" s="194"/>
      <c r="B45" s="64" t="s">
        <v>92</v>
      </c>
      <c r="C45" s="74"/>
      <c r="D45" s="75"/>
      <c r="E45" s="75"/>
      <c r="F45" s="75"/>
      <c r="G45" s="75"/>
      <c r="H45" s="75"/>
      <c r="I45" s="76"/>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Y45" s="73">
        <f t="shared" si="3"/>
        <v>1</v>
      </c>
    </row>
    <row r="46" spans="1:51" s="65" customFormat="1" ht="16" hidden="1" x14ac:dyDescent="0.2">
      <c r="A46" s="194"/>
      <c r="B46" s="64" t="s">
        <v>93</v>
      </c>
      <c r="C46" s="74"/>
      <c r="D46" s="75"/>
      <c r="E46" s="75"/>
      <c r="F46" s="75"/>
      <c r="G46" s="75"/>
      <c r="H46" s="75"/>
      <c r="I46" s="76"/>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Y46" s="73">
        <f t="shared" si="3"/>
        <v>1</v>
      </c>
    </row>
    <row r="47" spans="1:51" s="65" customFormat="1" ht="16" hidden="1" x14ac:dyDescent="0.2">
      <c r="A47" s="194"/>
      <c r="B47" s="64" t="s">
        <v>123</v>
      </c>
      <c r="C47" s="74"/>
      <c r="D47" s="75"/>
      <c r="E47" s="75"/>
      <c r="F47" s="75"/>
      <c r="G47" s="75"/>
      <c r="H47" s="75"/>
      <c r="I47" s="76"/>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Y47" s="73">
        <f t="shared" si="3"/>
        <v>1</v>
      </c>
    </row>
    <row r="48" spans="1:51" s="65" customFormat="1" ht="48" hidden="1" x14ac:dyDescent="0.2">
      <c r="A48" s="194"/>
      <c r="B48" s="64" t="s">
        <v>124</v>
      </c>
      <c r="C48" s="74"/>
      <c r="D48" s="75"/>
      <c r="E48" s="75"/>
      <c r="F48" s="75"/>
      <c r="G48" s="75"/>
      <c r="H48" s="75"/>
      <c r="I48" s="76"/>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Y48" s="73">
        <f t="shared" si="3"/>
        <v>1</v>
      </c>
    </row>
    <row r="49" spans="1:55" s="65" customFormat="1" ht="64" hidden="1" x14ac:dyDescent="0.2">
      <c r="A49" s="194"/>
      <c r="B49" s="64" t="s">
        <v>125</v>
      </c>
      <c r="C49" s="74"/>
      <c r="D49" s="75"/>
      <c r="E49" s="75"/>
      <c r="F49" s="75"/>
      <c r="G49" s="75"/>
      <c r="H49" s="75"/>
      <c r="I49" s="76"/>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Y49" s="73">
        <f t="shared" si="3"/>
        <v>1</v>
      </c>
    </row>
    <row r="50" spans="1:55" s="59" customFormat="1" ht="16" hidden="1" x14ac:dyDescent="0.2">
      <c r="A50" s="194"/>
      <c r="B50" s="64" t="s">
        <v>126</v>
      </c>
      <c r="C50" s="182"/>
      <c r="D50" s="183"/>
      <c r="E50" s="183"/>
      <c r="F50" s="183"/>
      <c r="G50" s="183"/>
      <c r="H50" s="183"/>
      <c r="I50" s="184"/>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Y50" s="73">
        <f t="shared" si="3"/>
        <v>1</v>
      </c>
    </row>
    <row r="51" spans="1:55" s="65" customFormat="1" hidden="1" x14ac:dyDescent="0.2">
      <c r="A51" s="194"/>
      <c r="B51" s="69" t="s">
        <v>94</v>
      </c>
      <c r="C51" s="74"/>
      <c r="D51" s="75"/>
      <c r="E51" s="75"/>
      <c r="F51" s="75"/>
      <c r="G51" s="75"/>
      <c r="H51" s="75"/>
      <c r="I51" s="76"/>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Y51" s="73">
        <f t="shared" si="3"/>
        <v>1</v>
      </c>
    </row>
    <row r="52" spans="1:55" s="59" customFormat="1" hidden="1" x14ac:dyDescent="0.2">
      <c r="A52" s="195"/>
      <c r="B52" s="51" t="s">
        <v>95</v>
      </c>
      <c r="C52" s="182"/>
      <c r="D52" s="183"/>
      <c r="E52" s="183"/>
      <c r="F52" s="183"/>
      <c r="G52" s="183"/>
      <c r="H52" s="183"/>
      <c r="I52" s="184"/>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Y52" s="73">
        <f t="shared" si="3"/>
        <v>1</v>
      </c>
    </row>
    <row r="53" spans="1:55" x14ac:dyDescent="0.2">
      <c r="B53" s="52"/>
      <c r="C53" s="53"/>
      <c r="D53" s="54"/>
      <c r="E53" s="54"/>
      <c r="F53" s="54"/>
      <c r="G53" s="55"/>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Y53" s="73"/>
    </row>
    <row r="54" spans="1:55" s="65" customFormat="1" ht="41.25" customHeight="1" x14ac:dyDescent="0.2">
      <c r="A54" s="218" t="s">
        <v>172</v>
      </c>
      <c r="B54" s="199" t="s">
        <v>137</v>
      </c>
      <c r="C54" s="200"/>
      <c r="D54" s="200"/>
      <c r="E54" s="200"/>
      <c r="F54" s="200"/>
      <c r="G54" s="200"/>
      <c r="H54" s="200"/>
      <c r="I54" s="201"/>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row>
    <row r="55" spans="1:55" ht="39.75" customHeight="1" x14ac:dyDescent="0.2">
      <c r="A55" s="218"/>
      <c r="B55" s="100" t="s">
        <v>171</v>
      </c>
      <c r="C55" s="196" t="s">
        <v>127</v>
      </c>
      <c r="D55" s="197"/>
      <c r="E55" s="198"/>
      <c r="F55" s="196" t="s">
        <v>110</v>
      </c>
      <c r="G55" s="197"/>
      <c r="H55" s="197"/>
      <c r="I55" s="198"/>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t="s">
        <v>196</v>
      </c>
      <c r="AV55" t="s">
        <v>193</v>
      </c>
      <c r="AW55" t="s">
        <v>194</v>
      </c>
      <c r="AX55" t="s">
        <v>195</v>
      </c>
      <c r="AY55" s="73" t="s">
        <v>198</v>
      </c>
      <c r="AZ55" t="s">
        <v>197</v>
      </c>
      <c r="BB55" t="s">
        <v>205</v>
      </c>
      <c r="BC55">
        <f>COUNTIF(AZ56:AZ75,"oui")</f>
        <v>0</v>
      </c>
    </row>
    <row r="56" spans="1:55" ht="21" x14ac:dyDescent="0.2">
      <c r="A56" s="218"/>
      <c r="B56" s="139"/>
      <c r="C56" s="166"/>
      <c r="D56" s="167"/>
      <c r="E56" s="168"/>
      <c r="F56" s="162"/>
      <c r="G56" s="163"/>
      <c r="H56" s="163"/>
      <c r="I56" s="164"/>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f t="shared" ref="AU56:AU75" si="7">IF(B56="",0,1)</f>
        <v>0</v>
      </c>
      <c r="AV56">
        <f t="shared" ref="AV56:AV75" si="8">IF(AU56=1,IF(C56="faible",1,0),0)</f>
        <v>0</v>
      </c>
      <c r="AW56">
        <f t="shared" ref="AW56:AW75" si="9">IF(AU56=1,IF(C56="standard",1,0),0)</f>
        <v>0</v>
      </c>
      <c r="AX56">
        <f t="shared" ref="AX56:AX75" si="10">IF(AU56=1,IF(C56="élevé",1,0),0)</f>
        <v>0</v>
      </c>
      <c r="AY56" s="73">
        <f t="shared" ref="AY56:AY75" si="11">IF(AU56=1,IF(C56="",1,0),0)</f>
        <v>0</v>
      </c>
      <c r="AZ56" s="83">
        <f t="shared" ref="AZ56:AZ75" si="12">IF(AU56=1,IF(F56="","NON","OUI"),0)</f>
        <v>0</v>
      </c>
      <c r="BB56" t="s">
        <v>206</v>
      </c>
      <c r="BC56">
        <f>COUNTIF(AZ56:AZ75,"non")</f>
        <v>0</v>
      </c>
    </row>
    <row r="57" spans="1:55" s="73" customFormat="1" ht="21" x14ac:dyDescent="0.2">
      <c r="A57" s="218"/>
      <c r="B57" s="139"/>
      <c r="C57" s="166"/>
      <c r="D57" s="167"/>
      <c r="E57" s="168"/>
      <c r="F57" s="162"/>
      <c r="G57" s="163"/>
      <c r="H57" s="163"/>
      <c r="I57" s="164"/>
      <c r="AU57" s="73">
        <f t="shared" si="7"/>
        <v>0</v>
      </c>
      <c r="AV57" s="73">
        <f t="shared" si="8"/>
        <v>0</v>
      </c>
      <c r="AW57" s="73">
        <f t="shared" si="9"/>
        <v>0</v>
      </c>
      <c r="AX57" s="73">
        <f t="shared" si="10"/>
        <v>0</v>
      </c>
      <c r="AY57" s="73">
        <f t="shared" si="11"/>
        <v>0</v>
      </c>
      <c r="AZ57" s="113">
        <f t="shared" si="12"/>
        <v>0</v>
      </c>
    </row>
    <row r="58" spans="1:55" s="73" customFormat="1" ht="21" x14ac:dyDescent="0.2">
      <c r="A58" s="218"/>
      <c r="B58" s="139"/>
      <c r="C58" s="166"/>
      <c r="D58" s="167"/>
      <c r="E58" s="168"/>
      <c r="F58" s="162"/>
      <c r="G58" s="163"/>
      <c r="H58" s="163"/>
      <c r="I58" s="164"/>
      <c r="AU58" s="73">
        <f t="shared" si="7"/>
        <v>0</v>
      </c>
      <c r="AV58" s="73">
        <f t="shared" si="8"/>
        <v>0</v>
      </c>
      <c r="AW58" s="73">
        <f t="shared" si="9"/>
        <v>0</v>
      </c>
      <c r="AX58" s="73">
        <f t="shared" si="10"/>
        <v>0</v>
      </c>
      <c r="AY58" s="73">
        <f t="shared" si="11"/>
        <v>0</v>
      </c>
      <c r="AZ58" s="113">
        <f t="shared" si="12"/>
        <v>0</v>
      </c>
    </row>
    <row r="59" spans="1:55" s="73" customFormat="1" ht="21" x14ac:dyDescent="0.2">
      <c r="A59" s="218"/>
      <c r="B59" s="139"/>
      <c r="C59" s="166"/>
      <c r="D59" s="167"/>
      <c r="E59" s="168"/>
      <c r="F59" s="162"/>
      <c r="G59" s="163"/>
      <c r="H59" s="163"/>
      <c r="I59" s="164"/>
      <c r="AU59" s="73">
        <f t="shared" si="7"/>
        <v>0</v>
      </c>
      <c r="AV59" s="73">
        <f t="shared" si="8"/>
        <v>0</v>
      </c>
      <c r="AW59" s="73">
        <f t="shared" si="9"/>
        <v>0</v>
      </c>
      <c r="AX59" s="73">
        <f t="shared" si="10"/>
        <v>0</v>
      </c>
      <c r="AY59" s="73">
        <f t="shared" si="11"/>
        <v>0</v>
      </c>
      <c r="AZ59" s="113">
        <f t="shared" si="12"/>
        <v>0</v>
      </c>
    </row>
    <row r="60" spans="1:55" s="73" customFormat="1" ht="21" x14ac:dyDescent="0.2">
      <c r="A60" s="218"/>
      <c r="B60" s="139"/>
      <c r="C60" s="166"/>
      <c r="D60" s="167"/>
      <c r="E60" s="168"/>
      <c r="F60" s="162"/>
      <c r="G60" s="163"/>
      <c r="H60" s="163"/>
      <c r="I60" s="164"/>
      <c r="AU60" s="73">
        <f t="shared" si="7"/>
        <v>0</v>
      </c>
      <c r="AV60" s="73">
        <f t="shared" si="8"/>
        <v>0</v>
      </c>
      <c r="AW60" s="73">
        <f t="shared" si="9"/>
        <v>0</v>
      </c>
      <c r="AX60" s="73">
        <f t="shared" si="10"/>
        <v>0</v>
      </c>
      <c r="AY60" s="73">
        <f t="shared" si="11"/>
        <v>0</v>
      </c>
      <c r="AZ60" s="113">
        <f t="shared" si="12"/>
        <v>0</v>
      </c>
    </row>
    <row r="61" spans="1:55" s="73" customFormat="1" ht="21" x14ac:dyDescent="0.2">
      <c r="A61" s="218"/>
      <c r="B61" s="139"/>
      <c r="C61" s="166"/>
      <c r="D61" s="167"/>
      <c r="E61" s="168"/>
      <c r="F61" s="162"/>
      <c r="G61" s="163"/>
      <c r="H61" s="163"/>
      <c r="I61" s="164"/>
      <c r="AU61" s="73">
        <f t="shared" si="7"/>
        <v>0</v>
      </c>
      <c r="AV61" s="73">
        <f t="shared" si="8"/>
        <v>0</v>
      </c>
      <c r="AW61" s="73">
        <f t="shared" si="9"/>
        <v>0</v>
      </c>
      <c r="AX61" s="73">
        <f t="shared" si="10"/>
        <v>0</v>
      </c>
      <c r="AY61" s="73">
        <f t="shared" si="11"/>
        <v>0</v>
      </c>
      <c r="AZ61" s="113">
        <f t="shared" si="12"/>
        <v>0</v>
      </c>
    </row>
    <row r="62" spans="1:55" s="73" customFormat="1" ht="21" x14ac:dyDescent="0.2">
      <c r="A62" s="218"/>
      <c r="B62" s="139"/>
      <c r="C62" s="166"/>
      <c r="D62" s="167"/>
      <c r="E62" s="168"/>
      <c r="F62" s="162"/>
      <c r="G62" s="163"/>
      <c r="H62" s="163"/>
      <c r="I62" s="164"/>
      <c r="AU62" s="73">
        <f t="shared" si="7"/>
        <v>0</v>
      </c>
      <c r="AV62" s="73">
        <f t="shared" si="8"/>
        <v>0</v>
      </c>
      <c r="AW62" s="73">
        <f t="shared" si="9"/>
        <v>0</v>
      </c>
      <c r="AX62" s="73">
        <f t="shared" si="10"/>
        <v>0</v>
      </c>
      <c r="AY62" s="73">
        <f t="shared" si="11"/>
        <v>0</v>
      </c>
      <c r="AZ62" s="113">
        <f t="shared" si="12"/>
        <v>0</v>
      </c>
    </row>
    <row r="63" spans="1:55" s="73" customFormat="1" ht="21" x14ac:dyDescent="0.2">
      <c r="A63" s="218"/>
      <c r="B63" s="139"/>
      <c r="C63" s="166"/>
      <c r="D63" s="167"/>
      <c r="E63" s="168"/>
      <c r="F63" s="162"/>
      <c r="G63" s="163"/>
      <c r="H63" s="163"/>
      <c r="I63" s="164"/>
      <c r="AU63" s="73">
        <f t="shared" si="7"/>
        <v>0</v>
      </c>
      <c r="AV63" s="73">
        <f t="shared" si="8"/>
        <v>0</v>
      </c>
      <c r="AW63" s="73">
        <f t="shared" si="9"/>
        <v>0</v>
      </c>
      <c r="AX63" s="73">
        <f t="shared" si="10"/>
        <v>0</v>
      </c>
      <c r="AY63" s="73">
        <f t="shared" si="11"/>
        <v>0</v>
      </c>
      <c r="AZ63" s="113">
        <f t="shared" si="12"/>
        <v>0</v>
      </c>
    </row>
    <row r="64" spans="1:55" s="73" customFormat="1" ht="21" x14ac:dyDescent="0.2">
      <c r="A64" s="218"/>
      <c r="B64" s="139"/>
      <c r="C64" s="166"/>
      <c r="D64" s="167"/>
      <c r="E64" s="168"/>
      <c r="F64" s="162"/>
      <c r="G64" s="163"/>
      <c r="H64" s="163"/>
      <c r="I64" s="164"/>
      <c r="AU64" s="73">
        <f t="shared" si="7"/>
        <v>0</v>
      </c>
      <c r="AV64" s="73">
        <f t="shared" si="8"/>
        <v>0</v>
      </c>
      <c r="AW64" s="73">
        <f t="shared" si="9"/>
        <v>0</v>
      </c>
      <c r="AX64" s="73">
        <f t="shared" si="10"/>
        <v>0</v>
      </c>
      <c r="AY64" s="73">
        <f t="shared" si="11"/>
        <v>0</v>
      </c>
      <c r="AZ64" s="113">
        <f t="shared" si="12"/>
        <v>0</v>
      </c>
    </row>
    <row r="65" spans="1:56" s="73" customFormat="1" ht="21" x14ac:dyDescent="0.2">
      <c r="A65" s="218"/>
      <c r="B65" s="139"/>
      <c r="C65" s="166"/>
      <c r="D65" s="167"/>
      <c r="E65" s="168"/>
      <c r="F65" s="162"/>
      <c r="G65" s="163"/>
      <c r="H65" s="163"/>
      <c r="I65" s="164"/>
      <c r="AU65" s="73">
        <f t="shared" si="7"/>
        <v>0</v>
      </c>
      <c r="AV65" s="73">
        <f t="shared" si="8"/>
        <v>0</v>
      </c>
      <c r="AW65" s="73">
        <f t="shared" si="9"/>
        <v>0</v>
      </c>
      <c r="AX65" s="73">
        <f t="shared" si="10"/>
        <v>0</v>
      </c>
      <c r="AY65" s="73">
        <f t="shared" si="11"/>
        <v>0</v>
      </c>
      <c r="AZ65" s="113">
        <f t="shared" si="12"/>
        <v>0</v>
      </c>
    </row>
    <row r="66" spans="1:56" s="73" customFormat="1" ht="21" x14ac:dyDescent="0.2">
      <c r="A66" s="218"/>
      <c r="B66" s="139"/>
      <c r="C66" s="166"/>
      <c r="D66" s="167"/>
      <c r="E66" s="168"/>
      <c r="F66" s="162"/>
      <c r="G66" s="163"/>
      <c r="H66" s="163"/>
      <c r="I66" s="164"/>
      <c r="AU66" s="73">
        <f t="shared" si="7"/>
        <v>0</v>
      </c>
      <c r="AV66" s="73">
        <f t="shared" si="8"/>
        <v>0</v>
      </c>
      <c r="AW66" s="73">
        <f t="shared" si="9"/>
        <v>0</v>
      </c>
      <c r="AX66" s="73">
        <f t="shared" si="10"/>
        <v>0</v>
      </c>
      <c r="AY66" s="73">
        <f t="shared" si="11"/>
        <v>0</v>
      </c>
      <c r="AZ66" s="113">
        <f t="shared" si="12"/>
        <v>0</v>
      </c>
    </row>
    <row r="67" spans="1:56" s="73" customFormat="1" ht="21" x14ac:dyDescent="0.2">
      <c r="A67" s="218"/>
      <c r="B67" s="139"/>
      <c r="C67" s="166"/>
      <c r="D67" s="167"/>
      <c r="E67" s="168"/>
      <c r="F67" s="162"/>
      <c r="G67" s="163"/>
      <c r="H67" s="163"/>
      <c r="I67" s="164"/>
      <c r="AU67" s="73">
        <f t="shared" si="7"/>
        <v>0</v>
      </c>
      <c r="AV67" s="73">
        <f t="shared" si="8"/>
        <v>0</v>
      </c>
      <c r="AW67" s="73">
        <f t="shared" si="9"/>
        <v>0</v>
      </c>
      <c r="AX67" s="73">
        <f t="shared" si="10"/>
        <v>0</v>
      </c>
      <c r="AY67" s="73">
        <f t="shared" si="11"/>
        <v>0</v>
      </c>
      <c r="AZ67" s="113">
        <f t="shared" si="12"/>
        <v>0</v>
      </c>
    </row>
    <row r="68" spans="1:56" s="73" customFormat="1" ht="21" x14ac:dyDescent="0.2">
      <c r="A68" s="218"/>
      <c r="B68" s="139"/>
      <c r="C68" s="166"/>
      <c r="D68" s="167"/>
      <c r="E68" s="168"/>
      <c r="F68" s="162"/>
      <c r="G68" s="163"/>
      <c r="H68" s="163"/>
      <c r="I68" s="164"/>
      <c r="AU68" s="73">
        <f t="shared" si="7"/>
        <v>0</v>
      </c>
      <c r="AV68" s="73">
        <f t="shared" si="8"/>
        <v>0</v>
      </c>
      <c r="AW68" s="73">
        <f t="shared" si="9"/>
        <v>0</v>
      </c>
      <c r="AX68" s="73">
        <f t="shared" si="10"/>
        <v>0</v>
      </c>
      <c r="AY68" s="73">
        <f t="shared" si="11"/>
        <v>0</v>
      </c>
      <c r="AZ68" s="113">
        <f t="shared" si="12"/>
        <v>0</v>
      </c>
    </row>
    <row r="69" spans="1:56" s="73" customFormat="1" ht="21" x14ac:dyDescent="0.2">
      <c r="A69" s="218"/>
      <c r="B69" s="139"/>
      <c r="C69" s="166"/>
      <c r="D69" s="167"/>
      <c r="E69" s="168"/>
      <c r="F69" s="162"/>
      <c r="G69" s="163"/>
      <c r="H69" s="163"/>
      <c r="I69" s="164"/>
      <c r="AU69" s="73">
        <f t="shared" si="7"/>
        <v>0</v>
      </c>
      <c r="AV69" s="73">
        <f t="shared" si="8"/>
        <v>0</v>
      </c>
      <c r="AW69" s="73">
        <f t="shared" si="9"/>
        <v>0</v>
      </c>
      <c r="AX69" s="73">
        <f t="shared" si="10"/>
        <v>0</v>
      </c>
      <c r="AY69" s="73">
        <f t="shared" si="11"/>
        <v>0</v>
      </c>
      <c r="AZ69" s="113">
        <f t="shared" si="12"/>
        <v>0</v>
      </c>
    </row>
    <row r="70" spans="1:56" s="73" customFormat="1" ht="21" x14ac:dyDescent="0.2">
      <c r="A70" s="218"/>
      <c r="B70" s="139"/>
      <c r="C70" s="166"/>
      <c r="D70" s="167"/>
      <c r="E70" s="168"/>
      <c r="F70" s="162"/>
      <c r="G70" s="163"/>
      <c r="H70" s="163"/>
      <c r="I70" s="164"/>
      <c r="AU70" s="73">
        <f t="shared" si="7"/>
        <v>0</v>
      </c>
      <c r="AV70" s="73">
        <f t="shared" si="8"/>
        <v>0</v>
      </c>
      <c r="AW70" s="73">
        <f t="shared" si="9"/>
        <v>0</v>
      </c>
      <c r="AX70" s="73">
        <f t="shared" si="10"/>
        <v>0</v>
      </c>
      <c r="AY70" s="73">
        <f t="shared" si="11"/>
        <v>0</v>
      </c>
      <c r="AZ70" s="113">
        <f t="shared" si="12"/>
        <v>0</v>
      </c>
    </row>
    <row r="71" spans="1:56" s="58" customFormat="1" ht="21" x14ac:dyDescent="0.2">
      <c r="A71" s="218"/>
      <c r="B71" s="139"/>
      <c r="C71" s="166"/>
      <c r="D71" s="167"/>
      <c r="E71" s="168"/>
      <c r="F71" s="162"/>
      <c r="G71" s="163"/>
      <c r="H71" s="163"/>
      <c r="I71" s="164"/>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f t="shared" si="7"/>
        <v>0</v>
      </c>
      <c r="AV71" s="73">
        <f t="shared" si="8"/>
        <v>0</v>
      </c>
      <c r="AW71" s="73">
        <f t="shared" si="9"/>
        <v>0</v>
      </c>
      <c r="AX71" s="73">
        <f t="shared" si="10"/>
        <v>0</v>
      </c>
      <c r="AY71" s="73">
        <f t="shared" si="11"/>
        <v>0</v>
      </c>
      <c r="AZ71" s="113">
        <f t="shared" si="12"/>
        <v>0</v>
      </c>
    </row>
    <row r="72" spans="1:56" s="58" customFormat="1" ht="21" x14ac:dyDescent="0.2">
      <c r="A72" s="218"/>
      <c r="B72" s="139"/>
      <c r="C72" s="166"/>
      <c r="D72" s="167"/>
      <c r="E72" s="168"/>
      <c r="F72" s="162"/>
      <c r="G72" s="163"/>
      <c r="H72" s="163"/>
      <c r="I72" s="164"/>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f t="shared" si="7"/>
        <v>0</v>
      </c>
      <c r="AV72" s="73">
        <f t="shared" si="8"/>
        <v>0</v>
      </c>
      <c r="AW72" s="73">
        <f t="shared" si="9"/>
        <v>0</v>
      </c>
      <c r="AX72" s="73">
        <f t="shared" si="10"/>
        <v>0</v>
      </c>
      <c r="AY72" s="73">
        <f t="shared" si="11"/>
        <v>0</v>
      </c>
      <c r="AZ72" s="113">
        <f t="shared" si="12"/>
        <v>0</v>
      </c>
    </row>
    <row r="73" spans="1:56" ht="21" x14ac:dyDescent="0.2">
      <c r="A73" s="218"/>
      <c r="B73" s="139"/>
      <c r="C73" s="166"/>
      <c r="D73" s="167"/>
      <c r="E73" s="168"/>
      <c r="F73" s="162"/>
      <c r="G73" s="163"/>
      <c r="H73" s="163"/>
      <c r="I73" s="164"/>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f t="shared" si="7"/>
        <v>0</v>
      </c>
      <c r="AV73" s="73">
        <f t="shared" si="8"/>
        <v>0</v>
      </c>
      <c r="AW73" s="73">
        <f t="shared" si="9"/>
        <v>0</v>
      </c>
      <c r="AX73" s="73">
        <f t="shared" si="10"/>
        <v>0</v>
      </c>
      <c r="AY73" s="73">
        <f t="shared" si="11"/>
        <v>0</v>
      </c>
      <c r="AZ73" s="113">
        <f t="shared" si="12"/>
        <v>0</v>
      </c>
    </row>
    <row r="74" spans="1:56" s="58" customFormat="1" ht="21.75" customHeight="1" x14ac:dyDescent="0.2">
      <c r="A74" s="218"/>
      <c r="B74" s="139"/>
      <c r="C74" s="166"/>
      <c r="D74" s="167"/>
      <c r="E74" s="168"/>
      <c r="F74" s="162"/>
      <c r="G74" s="163"/>
      <c r="H74" s="163"/>
      <c r="I74" s="164"/>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f t="shared" si="7"/>
        <v>0</v>
      </c>
      <c r="AV74" s="73">
        <f t="shared" si="8"/>
        <v>0</v>
      </c>
      <c r="AW74" s="73">
        <f t="shared" si="9"/>
        <v>0</v>
      </c>
      <c r="AX74" s="73">
        <f t="shared" si="10"/>
        <v>0</v>
      </c>
      <c r="AY74" s="73">
        <f t="shared" si="11"/>
        <v>0</v>
      </c>
      <c r="AZ74" s="113">
        <f t="shared" si="12"/>
        <v>0</v>
      </c>
    </row>
    <row r="75" spans="1:56" ht="21.75" customHeight="1" x14ac:dyDescent="0.2">
      <c r="A75" s="218"/>
      <c r="B75" s="139"/>
      <c r="C75" s="166"/>
      <c r="D75" s="167"/>
      <c r="E75" s="168"/>
      <c r="F75" s="162"/>
      <c r="G75" s="163"/>
      <c r="H75" s="163"/>
      <c r="I75" s="164"/>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f t="shared" si="7"/>
        <v>0</v>
      </c>
      <c r="AV75" s="73">
        <f t="shared" si="8"/>
        <v>0</v>
      </c>
      <c r="AW75" s="73">
        <f t="shared" si="9"/>
        <v>0</v>
      </c>
      <c r="AX75" s="73">
        <f t="shared" si="10"/>
        <v>0</v>
      </c>
      <c r="AY75" s="73">
        <f t="shared" si="11"/>
        <v>0</v>
      </c>
      <c r="AZ75" s="113">
        <f t="shared" si="12"/>
        <v>0</v>
      </c>
    </row>
    <row r="76" spans="1:56" x14ac:dyDescent="0.2">
      <c r="B76" s="52"/>
      <c r="C76" s="53"/>
      <c r="D76" s="54"/>
      <c r="E76" s="54"/>
      <c r="F76" s="54"/>
      <c r="G76" s="55"/>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f>SUM(AU56:AU75)</f>
        <v>0</v>
      </c>
      <c r="AV76" s="73">
        <f t="shared" ref="AV76:AY76" si="13">SUM(AV56:AV75)</f>
        <v>0</v>
      </c>
      <c r="AW76" s="73">
        <f t="shared" si="13"/>
        <v>0</v>
      </c>
      <c r="AX76" s="73">
        <f t="shared" si="13"/>
        <v>0</v>
      </c>
      <c r="AY76" s="73">
        <f t="shared" si="13"/>
        <v>0</v>
      </c>
      <c r="AZ76" s="83"/>
    </row>
    <row r="77" spans="1:56" s="65" customFormat="1" ht="58.5" customHeight="1" x14ac:dyDescent="0.2">
      <c r="B77" s="229" t="s">
        <v>155</v>
      </c>
      <c r="C77" s="230"/>
      <c r="D77" s="230"/>
      <c r="E77" s="230"/>
      <c r="F77" s="230"/>
      <c r="G77" s="230"/>
      <c r="H77" s="230"/>
      <c r="I77" s="230"/>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row>
    <row r="78" spans="1:56" ht="41.25" customHeight="1" x14ac:dyDescent="0.2">
      <c r="A78" s="212" t="s">
        <v>98</v>
      </c>
      <c r="B78" s="217" t="s">
        <v>97</v>
      </c>
      <c r="C78" s="217"/>
      <c r="D78" s="217"/>
      <c r="E78" s="217"/>
      <c r="F78" s="217"/>
      <c r="G78" s="217"/>
      <c r="H78" s="217"/>
      <c r="I78" s="217"/>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V78" s="83" t="s">
        <v>175</v>
      </c>
      <c r="AW78" s="83" t="s">
        <v>176</v>
      </c>
      <c r="AX78" s="73"/>
      <c r="AY78" s="73"/>
      <c r="AZ78" s="73"/>
      <c r="BA78" s="73"/>
      <c r="BB78" s="73"/>
      <c r="BC78" s="73"/>
      <c r="BD78" s="73"/>
    </row>
    <row r="79" spans="1:56" ht="30" customHeight="1" x14ac:dyDescent="0.2">
      <c r="A79" s="213"/>
      <c r="B79" s="101" t="s">
        <v>79</v>
      </c>
      <c r="C79" s="101" t="s">
        <v>106</v>
      </c>
      <c r="D79" s="205" t="s">
        <v>15</v>
      </c>
      <c r="E79" s="205"/>
      <c r="F79" s="205"/>
      <c r="G79" s="205"/>
      <c r="H79" s="205"/>
      <c r="I79" s="101" t="s">
        <v>106</v>
      </c>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V79" s="85">
        <f>+AV80+AV81+AV82+AV83</f>
        <v>0</v>
      </c>
      <c r="AW79" s="83">
        <f>+AW80+AW81+AW82+AW83</f>
        <v>0</v>
      </c>
      <c r="AX79" s="73"/>
      <c r="AY79" s="73"/>
      <c r="AZ79" s="73"/>
      <c r="BA79" s="73"/>
      <c r="BB79" s="73"/>
      <c r="BC79" s="73"/>
      <c r="BD79" s="73"/>
    </row>
    <row r="80" spans="1:56" ht="22.5" customHeight="1" x14ac:dyDescent="0.2">
      <c r="A80" s="213"/>
      <c r="B80" s="109"/>
      <c r="C80" s="79"/>
      <c r="D80" s="204" t="s">
        <v>111</v>
      </c>
      <c r="E80" s="204"/>
      <c r="F80" s="204"/>
      <c r="G80" s="204"/>
      <c r="H80" s="204"/>
      <c r="I80" s="137"/>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V80" s="83">
        <f>COUNTIF(C86:C93,"Pertinent")</f>
        <v>0</v>
      </c>
      <c r="AW80" s="83">
        <f>COUNTIF(C86:C93,"Non Pertinent")</f>
        <v>0</v>
      </c>
      <c r="AX80" s="73"/>
      <c r="AY80" s="73">
        <f t="shared" ref="AY80:AY90" si="14">IF(I80="",1,0)</f>
        <v>1</v>
      </c>
      <c r="AZ80" s="73"/>
      <c r="BA80" s="73" t="str">
        <f>IF(AY80=0,"oui","non")</f>
        <v>non</v>
      </c>
      <c r="BB80" s="73" t="s">
        <v>185</v>
      </c>
      <c r="BC80" s="73">
        <v>19</v>
      </c>
      <c r="BD80" s="73"/>
    </row>
    <row r="81" spans="1:61" ht="50.25" customHeight="1" x14ac:dyDescent="0.2">
      <c r="A81" s="213"/>
      <c r="B81" s="109"/>
      <c r="C81" s="79"/>
      <c r="D81" s="204" t="s">
        <v>112</v>
      </c>
      <c r="E81" s="204"/>
      <c r="F81" s="204"/>
      <c r="G81" s="204"/>
      <c r="H81" s="204"/>
      <c r="I81" s="137"/>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V81" s="83">
        <f>COUNTIF(I80:I90,"Non Pertinent")</f>
        <v>0</v>
      </c>
      <c r="AW81" s="83">
        <f>COUNTIF(I80:I90,"Pertinent")</f>
        <v>0</v>
      </c>
      <c r="AX81" s="73"/>
      <c r="AY81" s="73">
        <f t="shared" si="14"/>
        <v>1</v>
      </c>
      <c r="AZ81" s="73"/>
      <c r="BA81" s="73" t="str">
        <f t="shared" ref="BA81:BA83" si="15">IF(AY81=0,"oui","non")</f>
        <v>non</v>
      </c>
      <c r="BB81" s="73" t="s">
        <v>186</v>
      </c>
      <c r="BC81" s="73">
        <f>COUNTIF(AZ80:BA93,"oui")</f>
        <v>0</v>
      </c>
      <c r="BD81" s="73"/>
    </row>
    <row r="82" spans="1:61" ht="87" customHeight="1" x14ac:dyDescent="0.2">
      <c r="A82" s="213"/>
      <c r="B82" s="109"/>
      <c r="C82" s="79"/>
      <c r="D82" s="204" t="s">
        <v>113</v>
      </c>
      <c r="E82" s="204"/>
      <c r="F82" s="204"/>
      <c r="G82" s="204"/>
      <c r="H82" s="204"/>
      <c r="I82" s="137"/>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V82" s="113">
        <f>COUNTIF(C95:C104,"Pertinent")</f>
        <v>0</v>
      </c>
      <c r="AW82" s="113">
        <f>COUNTIF(C95:C104,"Non Pertinent")</f>
        <v>0</v>
      </c>
      <c r="AX82" s="73"/>
      <c r="AY82" s="73">
        <f t="shared" si="14"/>
        <v>1</v>
      </c>
      <c r="AZ82" s="73"/>
      <c r="BA82" s="73" t="str">
        <f t="shared" si="15"/>
        <v>non</v>
      </c>
      <c r="BB82" s="73" t="s">
        <v>187</v>
      </c>
      <c r="BC82" s="73">
        <f>COUNTIF(AZ80:BA93,"non")</f>
        <v>19</v>
      </c>
      <c r="BD82" s="73"/>
    </row>
    <row r="83" spans="1:61" ht="63.75" customHeight="1" x14ac:dyDescent="0.2">
      <c r="A83" s="213"/>
      <c r="B83" s="109"/>
      <c r="C83" s="79"/>
      <c r="D83" s="204" t="s">
        <v>156</v>
      </c>
      <c r="E83" s="204"/>
      <c r="F83" s="204"/>
      <c r="G83" s="204"/>
      <c r="H83" s="204"/>
      <c r="I83" s="137"/>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V83" s="113">
        <f>COUNTIF(I95:I104,"Non Pertinent")</f>
        <v>0</v>
      </c>
      <c r="AW83" s="113">
        <f>COUNTIF(I95:I104,"Pertinent")</f>
        <v>0</v>
      </c>
      <c r="AX83" s="73"/>
      <c r="AY83" s="73">
        <f t="shared" si="14"/>
        <v>1</v>
      </c>
      <c r="AZ83" s="73"/>
      <c r="BA83" s="73" t="str">
        <f t="shared" si="15"/>
        <v>non</v>
      </c>
      <c r="BB83" s="73"/>
      <c r="BC83" s="73"/>
      <c r="BD83" s="73"/>
    </row>
    <row r="84" spans="1:61" ht="48.75" customHeight="1" x14ac:dyDescent="0.2">
      <c r="A84" s="213"/>
      <c r="B84" s="109"/>
      <c r="C84" s="79"/>
      <c r="D84" s="204" t="s">
        <v>115</v>
      </c>
      <c r="E84" s="204"/>
      <c r="F84" s="204"/>
      <c r="G84" s="204"/>
      <c r="H84" s="204"/>
      <c r="I84" s="137"/>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V84" s="73"/>
      <c r="AW84" s="73"/>
      <c r="AX84" s="73"/>
      <c r="AY84" s="73">
        <f t="shared" si="14"/>
        <v>1</v>
      </c>
      <c r="AZ84" s="73"/>
      <c r="BA84" s="73" t="str">
        <f t="shared" ref="BA84:BA88" si="16">IF(AY84=0,"oui","non")</f>
        <v>non</v>
      </c>
      <c r="BB84" s="73"/>
      <c r="BC84" s="73"/>
      <c r="BD84" s="73"/>
    </row>
    <row r="85" spans="1:61" s="73" customFormat="1" ht="33.75" customHeight="1" x14ac:dyDescent="0.2">
      <c r="A85" s="213"/>
      <c r="B85" s="109"/>
      <c r="C85" s="79"/>
      <c r="D85" s="204" t="s">
        <v>248</v>
      </c>
      <c r="E85" s="204"/>
      <c r="F85" s="204"/>
      <c r="G85" s="204"/>
      <c r="H85" s="204"/>
      <c r="I85" s="137"/>
      <c r="AY85" s="73">
        <f t="shared" si="14"/>
        <v>1</v>
      </c>
      <c r="BA85" s="73" t="str">
        <f t="shared" si="16"/>
        <v>non</v>
      </c>
    </row>
    <row r="86" spans="1:61" s="73" customFormat="1" ht="20.25" customHeight="1" x14ac:dyDescent="0.2">
      <c r="A86" s="213"/>
      <c r="B86" s="109" t="s">
        <v>118</v>
      </c>
      <c r="C86" s="136"/>
      <c r="D86" s="204" t="s">
        <v>114</v>
      </c>
      <c r="E86" s="204"/>
      <c r="F86" s="204"/>
      <c r="G86" s="204"/>
      <c r="H86" s="204"/>
      <c r="I86" s="137"/>
      <c r="AX86" s="73">
        <f t="shared" ref="AX86:AX93" si="17">IF(C86="",1,0)</f>
        <v>1</v>
      </c>
      <c r="AY86" s="73">
        <f t="shared" si="14"/>
        <v>1</v>
      </c>
      <c r="AZ86" s="73" t="str">
        <f t="shared" ref="AZ86:AZ88" si="18">IF(AX86=0,"oui","non")</f>
        <v>non</v>
      </c>
      <c r="BA86" s="73" t="str">
        <f t="shared" si="16"/>
        <v>non</v>
      </c>
    </row>
    <row r="87" spans="1:61" ht="20.25" customHeight="1" x14ac:dyDescent="0.2">
      <c r="A87" s="213"/>
      <c r="B87" s="109" t="s">
        <v>52</v>
      </c>
      <c r="C87" s="136"/>
      <c r="D87" s="204" t="s">
        <v>53</v>
      </c>
      <c r="E87" s="204"/>
      <c r="F87" s="204"/>
      <c r="G87" s="204"/>
      <c r="H87" s="204"/>
      <c r="I87" s="137"/>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V87" s="73"/>
      <c r="AW87" s="73"/>
      <c r="AX87" s="73">
        <f t="shared" si="17"/>
        <v>1</v>
      </c>
      <c r="AY87" s="73">
        <f t="shared" si="14"/>
        <v>1</v>
      </c>
      <c r="AZ87" s="73" t="str">
        <f t="shared" si="18"/>
        <v>non</v>
      </c>
      <c r="BA87" s="73" t="str">
        <f t="shared" si="16"/>
        <v>non</v>
      </c>
      <c r="BB87" s="73"/>
      <c r="BC87" s="73"/>
      <c r="BD87" s="73"/>
    </row>
    <row r="88" spans="1:61" ht="30" customHeight="1" x14ac:dyDescent="0.2">
      <c r="A88" s="213"/>
      <c r="B88" s="109" t="s">
        <v>157</v>
      </c>
      <c r="C88" s="136"/>
      <c r="D88" s="204" t="s">
        <v>80</v>
      </c>
      <c r="E88" s="204"/>
      <c r="F88" s="204"/>
      <c r="G88" s="204"/>
      <c r="H88" s="204"/>
      <c r="I88" s="137"/>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V88" s="73"/>
      <c r="AW88" s="73"/>
      <c r="AX88" s="73">
        <f t="shared" si="17"/>
        <v>1</v>
      </c>
      <c r="AY88" s="73">
        <f t="shared" si="14"/>
        <v>1</v>
      </c>
      <c r="AZ88" s="73" t="str">
        <f t="shared" si="18"/>
        <v>non</v>
      </c>
      <c r="BA88" s="73" t="str">
        <f t="shared" si="16"/>
        <v>non</v>
      </c>
      <c r="BB88" s="73"/>
      <c r="BC88" s="73"/>
      <c r="BD88" s="73"/>
    </row>
    <row r="89" spans="1:61" ht="67.5" customHeight="1" x14ac:dyDescent="0.2">
      <c r="A89" s="213"/>
      <c r="B89" s="109" t="s">
        <v>81</v>
      </c>
      <c r="C89" s="136"/>
      <c r="D89" s="204" t="s">
        <v>119</v>
      </c>
      <c r="E89" s="204"/>
      <c r="F89" s="204"/>
      <c r="G89" s="204"/>
      <c r="H89" s="204"/>
      <c r="I89" s="137"/>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V89" s="73"/>
      <c r="AW89" s="73"/>
      <c r="AX89" s="73">
        <f t="shared" si="17"/>
        <v>1</v>
      </c>
      <c r="AY89" s="73">
        <f t="shared" si="14"/>
        <v>1</v>
      </c>
      <c r="AZ89" s="73" t="str">
        <f t="shared" ref="AZ89:AZ93" si="19">IF(AX89=0,"oui","non")</f>
        <v>non</v>
      </c>
      <c r="BA89" s="73" t="str">
        <f t="shared" ref="BA89:BA90" si="20">IF(AY89=0,"oui","non")</f>
        <v>non</v>
      </c>
      <c r="BB89" s="73"/>
      <c r="BC89" s="73"/>
      <c r="BD89" s="73"/>
    </row>
    <row r="90" spans="1:61" ht="30" customHeight="1" x14ac:dyDescent="0.2">
      <c r="A90" s="213"/>
      <c r="B90" s="109" t="s">
        <v>60</v>
      </c>
      <c r="C90" s="136"/>
      <c r="D90" s="204" t="s">
        <v>61</v>
      </c>
      <c r="E90" s="204"/>
      <c r="F90" s="204"/>
      <c r="G90" s="204"/>
      <c r="H90" s="204"/>
      <c r="I90" s="137"/>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V90" s="73"/>
      <c r="AW90" s="73"/>
      <c r="AX90" s="73">
        <f t="shared" si="17"/>
        <v>1</v>
      </c>
      <c r="AY90" s="73">
        <f t="shared" si="14"/>
        <v>1</v>
      </c>
      <c r="AZ90" s="73" t="str">
        <f t="shared" si="19"/>
        <v>non</v>
      </c>
      <c r="BA90" s="73" t="str">
        <f t="shared" si="20"/>
        <v>non</v>
      </c>
      <c r="BB90" s="73"/>
      <c r="BC90" s="73"/>
      <c r="BD90" s="73"/>
    </row>
    <row r="91" spans="1:61" s="73" customFormat="1" ht="20.25" customHeight="1" x14ac:dyDescent="0.2">
      <c r="A91" s="213"/>
      <c r="B91" s="109" t="s">
        <v>116</v>
      </c>
      <c r="C91" s="136"/>
      <c r="D91" s="203"/>
      <c r="E91" s="203"/>
      <c r="F91" s="203"/>
      <c r="G91" s="203"/>
      <c r="H91" s="203"/>
      <c r="I91" s="79"/>
      <c r="AX91" s="73">
        <f t="shared" si="17"/>
        <v>1</v>
      </c>
      <c r="AZ91" s="73" t="str">
        <f t="shared" si="19"/>
        <v>non</v>
      </c>
    </row>
    <row r="92" spans="1:61" s="73" customFormat="1" ht="20.25" customHeight="1" x14ac:dyDescent="0.2">
      <c r="A92" s="213"/>
      <c r="B92" s="109" t="s">
        <v>117</v>
      </c>
      <c r="C92" s="136"/>
      <c r="D92" s="203"/>
      <c r="E92" s="203"/>
      <c r="F92" s="203"/>
      <c r="G92" s="203"/>
      <c r="H92" s="203"/>
      <c r="I92" s="79"/>
      <c r="AX92" s="73">
        <f t="shared" si="17"/>
        <v>1</v>
      </c>
      <c r="AZ92" s="73" t="str">
        <f t="shared" si="19"/>
        <v>non</v>
      </c>
    </row>
    <row r="93" spans="1:61" ht="21.75" customHeight="1" x14ac:dyDescent="0.2">
      <c r="A93" s="213"/>
      <c r="B93" s="109" t="s">
        <v>161</v>
      </c>
      <c r="C93" s="136"/>
      <c r="D93" s="204"/>
      <c r="E93" s="204"/>
      <c r="F93" s="204"/>
      <c r="G93" s="204"/>
      <c r="H93" s="204"/>
      <c r="I93" s="79"/>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X93" s="73">
        <f t="shared" si="17"/>
        <v>1</v>
      </c>
      <c r="AZ93" s="73" t="str">
        <f t="shared" si="19"/>
        <v>non</v>
      </c>
    </row>
    <row r="94" spans="1:61" s="73" customFormat="1" ht="21.75" customHeight="1" x14ac:dyDescent="0.2">
      <c r="A94" s="213"/>
      <c r="B94" s="112" t="s">
        <v>221</v>
      </c>
      <c r="C94" s="84"/>
      <c r="D94" s="186" t="s">
        <v>221</v>
      </c>
      <c r="E94" s="187"/>
      <c r="F94" s="187"/>
      <c r="G94" s="187"/>
      <c r="H94" s="188"/>
      <c r="I94" s="79"/>
      <c r="BA94" s="73" t="s">
        <v>224</v>
      </c>
      <c r="BC94" s="73" t="s">
        <v>225</v>
      </c>
      <c r="BG94" s="73" t="s">
        <v>226</v>
      </c>
      <c r="BI94" s="73" t="s">
        <v>227</v>
      </c>
    </row>
    <row r="95" spans="1:61" s="73" customFormat="1" ht="21.75" customHeight="1" x14ac:dyDescent="0.2">
      <c r="A95" s="213"/>
      <c r="B95" s="138"/>
      <c r="C95" s="136"/>
      <c r="D95" s="170"/>
      <c r="E95" s="171"/>
      <c r="F95" s="171"/>
      <c r="G95" s="171"/>
      <c r="H95" s="172"/>
      <c r="I95" s="137"/>
      <c r="AY95" s="73">
        <f t="shared" ref="AY95:AY104" si="21">IF(B95="",0,1)</f>
        <v>0</v>
      </c>
      <c r="BA95" s="73">
        <f>SUM(AY95:AY104)</f>
        <v>0</v>
      </c>
      <c r="BB95" s="73">
        <f t="shared" ref="BB95:BB104" si="22">IF(D95="",0,1)</f>
        <v>0</v>
      </c>
      <c r="BC95" s="73">
        <f>SUM(BB95:BB104)</f>
        <v>0</v>
      </c>
      <c r="BD95" s="73">
        <f>+BC95+BA95</f>
        <v>0</v>
      </c>
      <c r="BF95" s="73">
        <f t="shared" ref="BF95:BF104" si="23">IF(AY95=1,IF(C95="",1,0),0)</f>
        <v>0</v>
      </c>
      <c r="BG95" s="73">
        <f>SUM(BF95:BF104)</f>
        <v>0</v>
      </c>
      <c r="BH95" s="73">
        <f t="shared" ref="BH95:BH104" si="24">IF(BB95=1,IF(I95="",1,0),0)</f>
        <v>0</v>
      </c>
      <c r="BI95" s="73">
        <f>SUM(BH95:BH104)</f>
        <v>0</v>
      </c>
    </row>
    <row r="96" spans="1:61" s="73" customFormat="1" ht="21.75" customHeight="1" x14ac:dyDescent="0.2">
      <c r="A96" s="213"/>
      <c r="B96" s="138"/>
      <c r="C96" s="136"/>
      <c r="D96" s="170"/>
      <c r="E96" s="171"/>
      <c r="F96" s="171"/>
      <c r="G96" s="171"/>
      <c r="H96" s="172"/>
      <c r="I96" s="137"/>
      <c r="AY96" s="73">
        <f t="shared" si="21"/>
        <v>0</v>
      </c>
      <c r="BB96" s="73">
        <f t="shared" si="22"/>
        <v>0</v>
      </c>
      <c r="BF96" s="73">
        <f t="shared" si="23"/>
        <v>0</v>
      </c>
      <c r="BH96" s="73">
        <f t="shared" si="24"/>
        <v>0</v>
      </c>
    </row>
    <row r="97" spans="1:141" s="73" customFormat="1" ht="21.75" customHeight="1" x14ac:dyDescent="0.2">
      <c r="A97" s="213"/>
      <c r="B97" s="138"/>
      <c r="C97" s="136"/>
      <c r="D97" s="170"/>
      <c r="E97" s="171"/>
      <c r="F97" s="171"/>
      <c r="G97" s="171"/>
      <c r="H97" s="172"/>
      <c r="I97" s="137"/>
      <c r="AY97" s="73">
        <f t="shared" si="21"/>
        <v>0</v>
      </c>
      <c r="BB97" s="73">
        <f t="shared" si="22"/>
        <v>0</v>
      </c>
      <c r="BF97" s="73">
        <f t="shared" si="23"/>
        <v>0</v>
      </c>
      <c r="BH97" s="73">
        <f t="shared" si="24"/>
        <v>0</v>
      </c>
    </row>
    <row r="98" spans="1:141" s="73" customFormat="1" ht="21.75" customHeight="1" x14ac:dyDescent="0.2">
      <c r="A98" s="213"/>
      <c r="B98" s="138"/>
      <c r="C98" s="136"/>
      <c r="D98" s="170"/>
      <c r="E98" s="171"/>
      <c r="F98" s="171"/>
      <c r="G98" s="171"/>
      <c r="H98" s="172"/>
      <c r="I98" s="137"/>
      <c r="AY98" s="73">
        <f t="shared" si="21"/>
        <v>0</v>
      </c>
      <c r="BB98" s="73">
        <f t="shared" si="22"/>
        <v>0</v>
      </c>
      <c r="BF98" s="73">
        <f t="shared" si="23"/>
        <v>0</v>
      </c>
      <c r="BH98" s="73">
        <f t="shared" si="24"/>
        <v>0</v>
      </c>
    </row>
    <row r="99" spans="1:141" s="73" customFormat="1" ht="21.75" customHeight="1" x14ac:dyDescent="0.2">
      <c r="A99" s="213"/>
      <c r="B99" s="138"/>
      <c r="C99" s="136"/>
      <c r="D99" s="170"/>
      <c r="E99" s="171"/>
      <c r="F99" s="171"/>
      <c r="G99" s="171"/>
      <c r="H99" s="172"/>
      <c r="I99" s="137"/>
      <c r="AY99" s="73">
        <f t="shared" si="21"/>
        <v>0</v>
      </c>
      <c r="BB99" s="73">
        <f t="shared" si="22"/>
        <v>0</v>
      </c>
      <c r="BF99" s="73">
        <f t="shared" si="23"/>
        <v>0</v>
      </c>
      <c r="BH99" s="73">
        <f t="shared" si="24"/>
        <v>0</v>
      </c>
    </row>
    <row r="100" spans="1:141" s="73" customFormat="1" ht="21.75" customHeight="1" x14ac:dyDescent="0.2">
      <c r="A100" s="213"/>
      <c r="B100" s="138"/>
      <c r="C100" s="136"/>
      <c r="D100" s="170"/>
      <c r="E100" s="171"/>
      <c r="F100" s="171"/>
      <c r="G100" s="171"/>
      <c r="H100" s="172"/>
      <c r="I100" s="137"/>
      <c r="AY100" s="73">
        <f t="shared" si="21"/>
        <v>0</v>
      </c>
      <c r="BB100" s="73">
        <f t="shared" si="22"/>
        <v>0</v>
      </c>
      <c r="BF100" s="73">
        <f t="shared" si="23"/>
        <v>0</v>
      </c>
      <c r="BH100" s="73">
        <f t="shared" si="24"/>
        <v>0</v>
      </c>
    </row>
    <row r="101" spans="1:141" s="73" customFormat="1" ht="21.75" customHeight="1" x14ac:dyDescent="0.2">
      <c r="A101" s="213"/>
      <c r="B101" s="138"/>
      <c r="C101" s="136"/>
      <c r="D101" s="170"/>
      <c r="E101" s="171"/>
      <c r="F101" s="171"/>
      <c r="G101" s="171"/>
      <c r="H101" s="172"/>
      <c r="I101" s="137"/>
      <c r="AY101" s="73">
        <f t="shared" si="21"/>
        <v>0</v>
      </c>
      <c r="BB101" s="73">
        <f t="shared" si="22"/>
        <v>0</v>
      </c>
      <c r="BF101" s="73">
        <f t="shared" si="23"/>
        <v>0</v>
      </c>
      <c r="BH101" s="73">
        <f t="shared" si="24"/>
        <v>0</v>
      </c>
    </row>
    <row r="102" spans="1:141" s="73" customFormat="1" ht="21.75" customHeight="1" x14ac:dyDescent="0.2">
      <c r="A102" s="213"/>
      <c r="B102" s="138"/>
      <c r="C102" s="136"/>
      <c r="D102" s="170"/>
      <c r="E102" s="171"/>
      <c r="F102" s="171"/>
      <c r="G102" s="171"/>
      <c r="H102" s="172"/>
      <c r="I102" s="137"/>
      <c r="AY102" s="73">
        <f t="shared" si="21"/>
        <v>0</v>
      </c>
      <c r="BB102" s="73">
        <f t="shared" si="22"/>
        <v>0</v>
      </c>
      <c r="BF102" s="73">
        <f t="shared" si="23"/>
        <v>0</v>
      </c>
      <c r="BH102" s="73">
        <f t="shared" si="24"/>
        <v>0</v>
      </c>
    </row>
    <row r="103" spans="1:141" s="73" customFormat="1" ht="21.75" customHeight="1" x14ac:dyDescent="0.2">
      <c r="A103" s="213"/>
      <c r="B103" s="138"/>
      <c r="C103" s="136"/>
      <c r="D103" s="170"/>
      <c r="E103" s="171"/>
      <c r="F103" s="171"/>
      <c r="G103" s="171"/>
      <c r="H103" s="172"/>
      <c r="I103" s="137"/>
      <c r="AY103" s="73">
        <f t="shared" si="21"/>
        <v>0</v>
      </c>
      <c r="BB103" s="73">
        <f t="shared" si="22"/>
        <v>0</v>
      </c>
      <c r="BF103" s="73">
        <f t="shared" si="23"/>
        <v>0</v>
      </c>
      <c r="BH103" s="73">
        <f t="shared" si="24"/>
        <v>0</v>
      </c>
    </row>
    <row r="104" spans="1:141" ht="18" customHeight="1" x14ac:dyDescent="0.2">
      <c r="A104" s="214"/>
      <c r="B104" s="138"/>
      <c r="C104" s="140"/>
      <c r="D104" s="215"/>
      <c r="E104" s="215"/>
      <c r="F104" s="215"/>
      <c r="G104" s="215"/>
      <c r="H104" s="215"/>
      <c r="I104" s="137"/>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Y104" s="73">
        <f t="shared" si="21"/>
        <v>0</v>
      </c>
      <c r="AZ104" s="73"/>
      <c r="BA104" s="73"/>
      <c r="BB104" s="73">
        <f t="shared" si="22"/>
        <v>0</v>
      </c>
      <c r="BC104" s="73"/>
      <c r="BD104" s="73"/>
      <c r="BE104" s="73"/>
      <c r="BF104" s="73">
        <f t="shared" si="23"/>
        <v>0</v>
      </c>
      <c r="BG104" s="73"/>
      <c r="BH104" s="73">
        <f t="shared" si="24"/>
        <v>0</v>
      </c>
      <c r="BI104" s="73"/>
    </row>
    <row r="105" spans="1:141" s="123" customFormat="1" x14ac:dyDescent="0.2">
      <c r="A105" s="121"/>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c r="CO105" s="122"/>
      <c r="CP105" s="122"/>
      <c r="CQ105" s="122"/>
      <c r="CR105" s="122"/>
      <c r="CS105" s="122"/>
      <c r="CT105" s="122"/>
      <c r="CU105" s="122"/>
      <c r="CV105" s="122"/>
      <c r="CW105" s="122"/>
      <c r="CX105" s="122"/>
      <c r="CY105" s="122"/>
      <c r="CZ105" s="122"/>
      <c r="DA105" s="122"/>
      <c r="DB105" s="122"/>
      <c r="DC105" s="122"/>
      <c r="DD105" s="122"/>
      <c r="DE105" s="122"/>
      <c r="DF105" s="122"/>
      <c r="DG105" s="122"/>
      <c r="DH105" s="122"/>
      <c r="DI105" s="122"/>
      <c r="DJ105" s="122"/>
      <c r="DK105" s="122"/>
      <c r="DL105" s="122"/>
      <c r="DM105" s="122"/>
      <c r="DN105" s="122"/>
      <c r="DO105" s="122"/>
      <c r="DP105" s="122"/>
      <c r="DQ105" s="122"/>
      <c r="DR105" s="122"/>
      <c r="DS105" s="122"/>
      <c r="DT105" s="122"/>
      <c r="DU105" s="122"/>
      <c r="DV105" s="122"/>
      <c r="DW105" s="122"/>
      <c r="DX105" s="122"/>
      <c r="DY105" s="122"/>
      <c r="DZ105" s="122"/>
      <c r="EA105" s="122"/>
      <c r="EB105" s="122"/>
      <c r="EC105" s="122"/>
      <c r="ED105" s="122"/>
      <c r="EE105" s="122"/>
      <c r="EF105" s="122"/>
      <c r="EG105" s="122"/>
      <c r="EH105" s="122"/>
      <c r="EI105" s="122"/>
      <c r="EJ105" s="122"/>
      <c r="EK105" s="122"/>
    </row>
    <row r="106" spans="1:141" s="73" customFormat="1" ht="41.25" customHeight="1" x14ac:dyDescent="0.2">
      <c r="A106" s="218" t="s">
        <v>138</v>
      </c>
      <c r="B106" s="217" t="s">
        <v>137</v>
      </c>
      <c r="C106" s="217"/>
      <c r="D106" s="217"/>
      <c r="E106" s="217"/>
      <c r="F106" s="217"/>
      <c r="G106" s="217"/>
      <c r="H106" s="217"/>
      <c r="I106" s="217"/>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48"/>
      <c r="EK106" s="48"/>
    </row>
    <row r="107" spans="1:141" s="73" customFormat="1" ht="53.25" customHeight="1" x14ac:dyDescent="0.2">
      <c r="A107" s="218"/>
      <c r="B107" s="177" t="s">
        <v>232</v>
      </c>
      <c r="C107" s="178"/>
      <c r="D107" s="178"/>
      <c r="E107" s="178"/>
      <c r="F107" s="178"/>
      <c r="G107" s="178"/>
      <c r="H107" s="178"/>
      <c r="I107" s="180"/>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row>
    <row r="108" spans="1:141" s="73" customFormat="1" ht="39.75" customHeight="1" x14ac:dyDescent="0.2">
      <c r="A108" s="218"/>
      <c r="B108" s="99" t="s">
        <v>171</v>
      </c>
      <c r="C108" s="196" t="s">
        <v>127</v>
      </c>
      <c r="D108" s="197"/>
      <c r="E108" s="198"/>
      <c r="F108" s="225" t="s">
        <v>110</v>
      </c>
      <c r="G108" s="225"/>
      <c r="H108" s="225"/>
      <c r="I108" s="225"/>
      <c r="AU108" s="73" t="s">
        <v>196</v>
      </c>
      <c r="AV108" s="73" t="s">
        <v>193</v>
      </c>
      <c r="AW108" s="73" t="s">
        <v>194</v>
      </c>
      <c r="AX108" s="73" t="s">
        <v>195</v>
      </c>
      <c r="AY108" s="73" t="s">
        <v>198</v>
      </c>
      <c r="AZ108" s="73" t="s">
        <v>207</v>
      </c>
      <c r="BA108" s="73" t="s">
        <v>197</v>
      </c>
      <c r="BC108" s="73" t="s">
        <v>205</v>
      </c>
      <c r="BD108" s="73">
        <f>COUNTIF(BA109:BA128,"oui")</f>
        <v>0</v>
      </c>
    </row>
    <row r="109" spans="1:141" s="73" customFormat="1" ht="23.25" customHeight="1" x14ac:dyDescent="0.2">
      <c r="A109" s="218"/>
      <c r="B109" s="149" t="s">
        <v>233</v>
      </c>
      <c r="C109" s="166"/>
      <c r="D109" s="167"/>
      <c r="E109" s="168"/>
      <c r="F109" s="226"/>
      <c r="G109" s="227"/>
      <c r="H109" s="227"/>
      <c r="I109" s="228"/>
      <c r="AU109" s="73">
        <f t="shared" ref="AU109:AU128" si="25">IF(B109="",0,1)</f>
        <v>1</v>
      </c>
      <c r="AV109" s="73">
        <f t="shared" ref="AV109:AV128" si="26">IF(AU109=1,IF(C109="faible",1,0),0)</f>
        <v>0</v>
      </c>
      <c r="AW109" s="73">
        <f t="shared" ref="AW109:AW128" si="27">IF(AU109=1,IF(C109="standard",1,0),0)</f>
        <v>0</v>
      </c>
      <c r="AX109" s="73">
        <f t="shared" ref="AX109:AX128" si="28">IF(AU109=1,IF(C109="élevé",1,0),0)</f>
        <v>0</v>
      </c>
      <c r="AY109" s="73">
        <f t="shared" ref="AY109:AY128" si="29">IF(AU109=1,IF(C109="",1,0),0)</f>
        <v>1</v>
      </c>
      <c r="AZ109" s="73">
        <f t="shared" ref="AZ109:AZ128" si="30">IF(AU109=1,IF(C109="Non pertinente",1,0),0)</f>
        <v>0</v>
      </c>
      <c r="BA109" s="113" t="str">
        <f t="shared" ref="BA109:BA128" si="31">IF(AU109=1,IF(F109="","NON","OUI"),0)</f>
        <v>NON</v>
      </c>
      <c r="BC109" s="73" t="s">
        <v>206</v>
      </c>
      <c r="BD109" s="73">
        <f>COUNTIF(BA109:BA128,"non")</f>
        <v>10</v>
      </c>
    </row>
    <row r="110" spans="1:141" s="73" customFormat="1" ht="23.25" customHeight="1" x14ac:dyDescent="0.2">
      <c r="A110" s="218"/>
      <c r="B110" s="149" t="s">
        <v>234</v>
      </c>
      <c r="C110" s="166"/>
      <c r="D110" s="167"/>
      <c r="E110" s="168"/>
      <c r="F110" s="226"/>
      <c r="G110" s="227"/>
      <c r="H110" s="227"/>
      <c r="I110" s="228"/>
      <c r="AU110" s="73">
        <f t="shared" si="25"/>
        <v>1</v>
      </c>
      <c r="AV110" s="73">
        <f t="shared" si="26"/>
        <v>0</v>
      </c>
      <c r="AW110" s="73">
        <f t="shared" si="27"/>
        <v>0</v>
      </c>
      <c r="AX110" s="73">
        <f t="shared" si="28"/>
        <v>0</v>
      </c>
      <c r="AY110" s="73">
        <f t="shared" si="29"/>
        <v>1</v>
      </c>
      <c r="AZ110" s="73">
        <f t="shared" si="30"/>
        <v>0</v>
      </c>
      <c r="BA110" s="113" t="str">
        <f t="shared" si="31"/>
        <v>NON</v>
      </c>
    </row>
    <row r="111" spans="1:141" s="73" customFormat="1" ht="23.25" customHeight="1" x14ac:dyDescent="0.2">
      <c r="A111" s="218"/>
      <c r="B111" s="149" t="s">
        <v>235</v>
      </c>
      <c r="C111" s="166"/>
      <c r="D111" s="167"/>
      <c r="E111" s="168"/>
      <c r="F111" s="226"/>
      <c r="G111" s="227"/>
      <c r="H111" s="227"/>
      <c r="I111" s="228"/>
      <c r="AU111" s="73">
        <f t="shared" si="25"/>
        <v>1</v>
      </c>
      <c r="AV111" s="73">
        <f t="shared" si="26"/>
        <v>0</v>
      </c>
      <c r="AW111" s="73">
        <f t="shared" si="27"/>
        <v>0</v>
      </c>
      <c r="AX111" s="73">
        <f t="shared" si="28"/>
        <v>0</v>
      </c>
      <c r="AY111" s="73">
        <f t="shared" si="29"/>
        <v>1</v>
      </c>
      <c r="AZ111" s="73">
        <f t="shared" si="30"/>
        <v>0</v>
      </c>
      <c r="BA111" s="113" t="str">
        <f t="shared" si="31"/>
        <v>NON</v>
      </c>
    </row>
    <row r="112" spans="1:141" s="73" customFormat="1" ht="23.25" customHeight="1" x14ac:dyDescent="0.2">
      <c r="A112" s="218"/>
      <c r="B112" s="149" t="s">
        <v>236</v>
      </c>
      <c r="C112" s="166"/>
      <c r="D112" s="167"/>
      <c r="E112" s="168"/>
      <c r="F112" s="226"/>
      <c r="G112" s="227"/>
      <c r="H112" s="227"/>
      <c r="I112" s="228"/>
      <c r="AU112" s="73">
        <f t="shared" si="25"/>
        <v>1</v>
      </c>
      <c r="AV112" s="73">
        <f t="shared" si="26"/>
        <v>0</v>
      </c>
      <c r="AW112" s="73">
        <f t="shared" si="27"/>
        <v>0</v>
      </c>
      <c r="AX112" s="73">
        <f t="shared" si="28"/>
        <v>0</v>
      </c>
      <c r="AY112" s="73">
        <f t="shared" si="29"/>
        <v>1</v>
      </c>
      <c r="AZ112" s="73">
        <f t="shared" si="30"/>
        <v>0</v>
      </c>
      <c r="BA112" s="113" t="str">
        <f t="shared" si="31"/>
        <v>NON</v>
      </c>
    </row>
    <row r="113" spans="1:53" s="73" customFormat="1" ht="23.25" customHeight="1" x14ac:dyDescent="0.2">
      <c r="A113" s="218"/>
      <c r="B113" s="149" t="s">
        <v>237</v>
      </c>
      <c r="C113" s="166"/>
      <c r="D113" s="167"/>
      <c r="E113" s="168"/>
      <c r="F113" s="226"/>
      <c r="G113" s="227"/>
      <c r="H113" s="227"/>
      <c r="I113" s="228"/>
      <c r="AU113" s="73">
        <f t="shared" si="25"/>
        <v>1</v>
      </c>
      <c r="AV113" s="73">
        <f t="shared" si="26"/>
        <v>0</v>
      </c>
      <c r="AW113" s="73">
        <f t="shared" si="27"/>
        <v>0</v>
      </c>
      <c r="AX113" s="73">
        <f t="shared" si="28"/>
        <v>0</v>
      </c>
      <c r="AY113" s="73">
        <f t="shared" si="29"/>
        <v>1</v>
      </c>
      <c r="AZ113" s="73">
        <f t="shared" si="30"/>
        <v>0</v>
      </c>
      <c r="BA113" s="113" t="str">
        <f t="shared" si="31"/>
        <v>NON</v>
      </c>
    </row>
    <row r="114" spans="1:53" s="73" customFormat="1" ht="23.25" customHeight="1" x14ac:dyDescent="0.2">
      <c r="A114" s="218"/>
      <c r="B114" s="150" t="s">
        <v>238</v>
      </c>
      <c r="C114" s="166"/>
      <c r="D114" s="167"/>
      <c r="E114" s="168"/>
      <c r="F114" s="226"/>
      <c r="G114" s="227"/>
      <c r="H114" s="227"/>
      <c r="I114" s="228"/>
      <c r="AU114" s="73">
        <f t="shared" si="25"/>
        <v>1</v>
      </c>
      <c r="AV114" s="73">
        <f t="shared" si="26"/>
        <v>0</v>
      </c>
      <c r="AW114" s="73">
        <f t="shared" si="27"/>
        <v>0</v>
      </c>
      <c r="AX114" s="73">
        <f t="shared" si="28"/>
        <v>0</v>
      </c>
      <c r="AY114" s="73">
        <f t="shared" si="29"/>
        <v>1</v>
      </c>
      <c r="AZ114" s="73">
        <f t="shared" si="30"/>
        <v>0</v>
      </c>
      <c r="BA114" s="113" t="str">
        <f t="shared" si="31"/>
        <v>NON</v>
      </c>
    </row>
    <row r="115" spans="1:53" s="73" customFormat="1" ht="23.25" customHeight="1" x14ac:dyDescent="0.2">
      <c r="A115" s="218"/>
      <c r="B115" s="150" t="s">
        <v>239</v>
      </c>
      <c r="C115" s="166"/>
      <c r="D115" s="167"/>
      <c r="E115" s="168"/>
      <c r="F115" s="226"/>
      <c r="G115" s="227"/>
      <c r="H115" s="227"/>
      <c r="I115" s="228"/>
      <c r="AU115" s="73">
        <f t="shared" si="25"/>
        <v>1</v>
      </c>
      <c r="AV115" s="73">
        <f t="shared" si="26"/>
        <v>0</v>
      </c>
      <c r="AW115" s="73">
        <f t="shared" si="27"/>
        <v>0</v>
      </c>
      <c r="AX115" s="73">
        <f t="shared" si="28"/>
        <v>0</v>
      </c>
      <c r="AY115" s="73">
        <f t="shared" si="29"/>
        <v>1</v>
      </c>
      <c r="AZ115" s="73">
        <f t="shared" si="30"/>
        <v>0</v>
      </c>
      <c r="BA115" s="113" t="str">
        <f t="shared" si="31"/>
        <v>NON</v>
      </c>
    </row>
    <row r="116" spans="1:53" s="73" customFormat="1" ht="23.25" customHeight="1" x14ac:dyDescent="0.2">
      <c r="A116" s="218"/>
      <c r="B116" s="150" t="s">
        <v>240</v>
      </c>
      <c r="C116" s="166"/>
      <c r="D116" s="167"/>
      <c r="E116" s="168"/>
      <c r="F116" s="226"/>
      <c r="G116" s="227"/>
      <c r="H116" s="227"/>
      <c r="I116" s="228"/>
      <c r="AU116" s="73">
        <f t="shared" si="25"/>
        <v>1</v>
      </c>
      <c r="AV116" s="73">
        <f t="shared" si="26"/>
        <v>0</v>
      </c>
      <c r="AW116" s="73">
        <f t="shared" si="27"/>
        <v>0</v>
      </c>
      <c r="AX116" s="73">
        <f t="shared" si="28"/>
        <v>0</v>
      </c>
      <c r="AY116" s="73">
        <f t="shared" si="29"/>
        <v>1</v>
      </c>
      <c r="AZ116" s="73">
        <f t="shared" si="30"/>
        <v>0</v>
      </c>
      <c r="BA116" s="113" t="str">
        <f t="shared" si="31"/>
        <v>NON</v>
      </c>
    </row>
    <row r="117" spans="1:53" s="73" customFormat="1" ht="23.25" customHeight="1" x14ac:dyDescent="0.2">
      <c r="A117" s="218"/>
      <c r="B117" s="150" t="s">
        <v>241</v>
      </c>
      <c r="C117" s="166"/>
      <c r="D117" s="167"/>
      <c r="E117" s="168"/>
      <c r="F117" s="226"/>
      <c r="G117" s="227"/>
      <c r="H117" s="227"/>
      <c r="I117" s="228"/>
      <c r="AU117" s="73">
        <f t="shared" si="25"/>
        <v>1</v>
      </c>
      <c r="AV117" s="73">
        <f t="shared" si="26"/>
        <v>0</v>
      </c>
      <c r="AW117" s="73">
        <f t="shared" si="27"/>
        <v>0</v>
      </c>
      <c r="AX117" s="73">
        <f t="shared" si="28"/>
        <v>0</v>
      </c>
      <c r="AY117" s="73">
        <f t="shared" si="29"/>
        <v>1</v>
      </c>
      <c r="AZ117" s="73">
        <f t="shared" si="30"/>
        <v>0</v>
      </c>
      <c r="BA117" s="113" t="str">
        <f t="shared" si="31"/>
        <v>NON</v>
      </c>
    </row>
    <row r="118" spans="1:53" s="73" customFormat="1" ht="23.25" customHeight="1" x14ac:dyDescent="0.2">
      <c r="A118" s="218"/>
      <c r="B118" s="150" t="s">
        <v>242</v>
      </c>
      <c r="C118" s="166"/>
      <c r="D118" s="167"/>
      <c r="E118" s="168"/>
      <c r="F118" s="226"/>
      <c r="G118" s="227"/>
      <c r="H118" s="227"/>
      <c r="I118" s="228"/>
      <c r="AU118" s="73">
        <f t="shared" si="25"/>
        <v>1</v>
      </c>
      <c r="AV118" s="73">
        <f t="shared" si="26"/>
        <v>0</v>
      </c>
      <c r="AW118" s="73">
        <f t="shared" si="27"/>
        <v>0</v>
      </c>
      <c r="AX118" s="73">
        <f t="shared" si="28"/>
        <v>0</v>
      </c>
      <c r="AY118" s="73">
        <f t="shared" si="29"/>
        <v>1</v>
      </c>
      <c r="AZ118" s="73">
        <f t="shared" si="30"/>
        <v>0</v>
      </c>
      <c r="BA118" s="113" t="str">
        <f t="shared" si="31"/>
        <v>NON</v>
      </c>
    </row>
    <row r="119" spans="1:53" s="73" customFormat="1" ht="23.25" customHeight="1" x14ac:dyDescent="0.2">
      <c r="A119" s="218"/>
      <c r="B119" s="141"/>
      <c r="C119" s="166"/>
      <c r="D119" s="167"/>
      <c r="E119" s="168"/>
      <c r="F119" s="226"/>
      <c r="G119" s="227"/>
      <c r="H119" s="227"/>
      <c r="I119" s="228"/>
      <c r="AU119" s="73">
        <f t="shared" si="25"/>
        <v>0</v>
      </c>
      <c r="AV119" s="73">
        <f t="shared" si="26"/>
        <v>0</v>
      </c>
      <c r="AW119" s="73">
        <f t="shared" si="27"/>
        <v>0</v>
      </c>
      <c r="AX119" s="73">
        <f t="shared" si="28"/>
        <v>0</v>
      </c>
      <c r="AY119" s="73">
        <f t="shared" si="29"/>
        <v>0</v>
      </c>
      <c r="AZ119" s="73">
        <f t="shared" si="30"/>
        <v>0</v>
      </c>
      <c r="BA119" s="113">
        <f t="shared" si="31"/>
        <v>0</v>
      </c>
    </row>
    <row r="120" spans="1:53" s="73" customFormat="1" ht="23.25" customHeight="1" x14ac:dyDescent="0.2">
      <c r="A120" s="218"/>
      <c r="B120" s="141"/>
      <c r="C120" s="166"/>
      <c r="D120" s="167"/>
      <c r="E120" s="168"/>
      <c r="F120" s="226"/>
      <c r="G120" s="227"/>
      <c r="H120" s="227"/>
      <c r="I120" s="228"/>
      <c r="AU120" s="73">
        <f t="shared" si="25"/>
        <v>0</v>
      </c>
      <c r="AV120" s="73">
        <f t="shared" si="26"/>
        <v>0</v>
      </c>
      <c r="AW120" s="73">
        <f t="shared" si="27"/>
        <v>0</v>
      </c>
      <c r="AX120" s="73">
        <f t="shared" si="28"/>
        <v>0</v>
      </c>
      <c r="AY120" s="73">
        <f t="shared" si="29"/>
        <v>0</v>
      </c>
      <c r="AZ120" s="73">
        <f t="shared" si="30"/>
        <v>0</v>
      </c>
      <c r="BA120" s="113">
        <f t="shared" si="31"/>
        <v>0</v>
      </c>
    </row>
    <row r="121" spans="1:53" s="73" customFormat="1" ht="23.25" customHeight="1" x14ac:dyDescent="0.2">
      <c r="A121" s="218"/>
      <c r="B121" s="141"/>
      <c r="C121" s="166"/>
      <c r="D121" s="167"/>
      <c r="E121" s="168"/>
      <c r="F121" s="226"/>
      <c r="G121" s="227"/>
      <c r="H121" s="227"/>
      <c r="I121" s="228"/>
      <c r="AU121" s="73">
        <f t="shared" si="25"/>
        <v>0</v>
      </c>
      <c r="AV121" s="73">
        <f t="shared" si="26"/>
        <v>0</v>
      </c>
      <c r="AW121" s="73">
        <f t="shared" si="27"/>
        <v>0</v>
      </c>
      <c r="AX121" s="73">
        <f t="shared" si="28"/>
        <v>0</v>
      </c>
      <c r="AY121" s="73">
        <f t="shared" si="29"/>
        <v>0</v>
      </c>
      <c r="AZ121" s="73">
        <f t="shared" si="30"/>
        <v>0</v>
      </c>
      <c r="BA121" s="113">
        <f t="shared" si="31"/>
        <v>0</v>
      </c>
    </row>
    <row r="122" spans="1:53" s="73" customFormat="1" ht="23.25" customHeight="1" x14ac:dyDescent="0.2">
      <c r="A122" s="218"/>
      <c r="B122" s="141"/>
      <c r="C122" s="166"/>
      <c r="D122" s="167"/>
      <c r="E122" s="168"/>
      <c r="F122" s="226"/>
      <c r="G122" s="227"/>
      <c r="H122" s="227"/>
      <c r="I122" s="228"/>
      <c r="AU122" s="73">
        <f t="shared" si="25"/>
        <v>0</v>
      </c>
      <c r="AV122" s="73">
        <f t="shared" si="26"/>
        <v>0</v>
      </c>
      <c r="AW122" s="73">
        <f t="shared" si="27"/>
        <v>0</v>
      </c>
      <c r="AX122" s="73">
        <f t="shared" si="28"/>
        <v>0</v>
      </c>
      <c r="AY122" s="73">
        <f t="shared" si="29"/>
        <v>0</v>
      </c>
      <c r="AZ122" s="73">
        <f t="shared" si="30"/>
        <v>0</v>
      </c>
      <c r="BA122" s="113">
        <f t="shared" si="31"/>
        <v>0</v>
      </c>
    </row>
    <row r="123" spans="1:53" s="73" customFormat="1" ht="23.25" customHeight="1" x14ac:dyDescent="0.2">
      <c r="A123" s="218"/>
      <c r="B123" s="141"/>
      <c r="C123" s="166"/>
      <c r="D123" s="167"/>
      <c r="E123" s="168"/>
      <c r="F123" s="226"/>
      <c r="G123" s="227"/>
      <c r="H123" s="227"/>
      <c r="I123" s="228"/>
      <c r="AU123" s="73">
        <f t="shared" si="25"/>
        <v>0</v>
      </c>
      <c r="AV123" s="73">
        <f t="shared" si="26"/>
        <v>0</v>
      </c>
      <c r="AW123" s="73">
        <f t="shared" si="27"/>
        <v>0</v>
      </c>
      <c r="AX123" s="73">
        <f t="shared" si="28"/>
        <v>0</v>
      </c>
      <c r="AY123" s="73">
        <f t="shared" si="29"/>
        <v>0</v>
      </c>
      <c r="AZ123" s="73">
        <f t="shared" si="30"/>
        <v>0</v>
      </c>
      <c r="BA123" s="113">
        <f t="shared" si="31"/>
        <v>0</v>
      </c>
    </row>
    <row r="124" spans="1:53" s="73" customFormat="1" ht="23.25" customHeight="1" x14ac:dyDescent="0.2">
      <c r="A124" s="218"/>
      <c r="B124" s="141"/>
      <c r="C124" s="166"/>
      <c r="D124" s="167"/>
      <c r="E124" s="168"/>
      <c r="F124" s="226"/>
      <c r="G124" s="227"/>
      <c r="H124" s="227"/>
      <c r="I124" s="228"/>
      <c r="AU124" s="73">
        <f t="shared" si="25"/>
        <v>0</v>
      </c>
      <c r="AV124" s="73">
        <f t="shared" si="26"/>
        <v>0</v>
      </c>
      <c r="AW124" s="73">
        <f t="shared" si="27"/>
        <v>0</v>
      </c>
      <c r="AX124" s="73">
        <f t="shared" si="28"/>
        <v>0</v>
      </c>
      <c r="AY124" s="73">
        <f t="shared" si="29"/>
        <v>0</v>
      </c>
      <c r="AZ124" s="73">
        <f t="shared" si="30"/>
        <v>0</v>
      </c>
      <c r="BA124" s="113">
        <f t="shared" si="31"/>
        <v>0</v>
      </c>
    </row>
    <row r="125" spans="1:53" s="73" customFormat="1" ht="23.25" customHeight="1" x14ac:dyDescent="0.2">
      <c r="A125" s="218"/>
      <c r="B125" s="141"/>
      <c r="C125" s="166"/>
      <c r="D125" s="167"/>
      <c r="E125" s="168"/>
      <c r="F125" s="226"/>
      <c r="G125" s="227"/>
      <c r="H125" s="227"/>
      <c r="I125" s="228"/>
      <c r="AU125" s="73">
        <f t="shared" si="25"/>
        <v>0</v>
      </c>
      <c r="AV125" s="73">
        <f t="shared" si="26"/>
        <v>0</v>
      </c>
      <c r="AW125" s="73">
        <f t="shared" si="27"/>
        <v>0</v>
      </c>
      <c r="AX125" s="73">
        <f t="shared" si="28"/>
        <v>0</v>
      </c>
      <c r="AY125" s="73">
        <f t="shared" si="29"/>
        <v>0</v>
      </c>
      <c r="AZ125" s="73">
        <f t="shared" si="30"/>
        <v>0</v>
      </c>
      <c r="BA125" s="113">
        <f t="shared" si="31"/>
        <v>0</v>
      </c>
    </row>
    <row r="126" spans="1:53" s="73" customFormat="1" ht="23.25" customHeight="1" x14ac:dyDescent="0.2">
      <c r="A126" s="218"/>
      <c r="B126" s="141"/>
      <c r="C126" s="166"/>
      <c r="D126" s="167"/>
      <c r="E126" s="168"/>
      <c r="F126" s="226"/>
      <c r="G126" s="227"/>
      <c r="H126" s="227"/>
      <c r="I126" s="228"/>
      <c r="AU126" s="73">
        <f t="shared" si="25"/>
        <v>0</v>
      </c>
      <c r="AV126" s="73">
        <f t="shared" si="26"/>
        <v>0</v>
      </c>
      <c r="AW126" s="73">
        <f t="shared" si="27"/>
        <v>0</v>
      </c>
      <c r="AX126" s="73">
        <f t="shared" si="28"/>
        <v>0</v>
      </c>
      <c r="AY126" s="73">
        <f t="shared" si="29"/>
        <v>0</v>
      </c>
      <c r="AZ126" s="73">
        <f t="shared" si="30"/>
        <v>0</v>
      </c>
      <c r="BA126" s="113">
        <f t="shared" si="31"/>
        <v>0</v>
      </c>
    </row>
    <row r="127" spans="1:53" s="73" customFormat="1" ht="23.25" customHeight="1" x14ac:dyDescent="0.2">
      <c r="A127" s="218"/>
      <c r="B127" s="141"/>
      <c r="C127" s="166"/>
      <c r="D127" s="167"/>
      <c r="E127" s="168"/>
      <c r="F127" s="226"/>
      <c r="G127" s="227"/>
      <c r="H127" s="227"/>
      <c r="I127" s="228"/>
      <c r="AU127" s="73">
        <f t="shared" si="25"/>
        <v>0</v>
      </c>
      <c r="AV127" s="73">
        <f t="shared" si="26"/>
        <v>0</v>
      </c>
      <c r="AW127" s="73">
        <f t="shared" si="27"/>
        <v>0</v>
      </c>
      <c r="AX127" s="73">
        <f t="shared" si="28"/>
        <v>0</v>
      </c>
      <c r="AY127" s="73">
        <f t="shared" si="29"/>
        <v>0</v>
      </c>
      <c r="AZ127" s="73">
        <f t="shared" si="30"/>
        <v>0</v>
      </c>
      <c r="BA127" s="113">
        <f t="shared" si="31"/>
        <v>0</v>
      </c>
    </row>
    <row r="128" spans="1:53" s="73" customFormat="1" ht="23.25" customHeight="1" x14ac:dyDescent="0.2">
      <c r="A128" s="218"/>
      <c r="B128" s="141"/>
      <c r="C128" s="166"/>
      <c r="D128" s="167"/>
      <c r="E128" s="168"/>
      <c r="F128" s="226"/>
      <c r="G128" s="227"/>
      <c r="H128" s="227"/>
      <c r="I128" s="228"/>
      <c r="AU128" s="73">
        <f t="shared" si="25"/>
        <v>0</v>
      </c>
      <c r="AV128" s="73">
        <f t="shared" si="26"/>
        <v>0</v>
      </c>
      <c r="AW128" s="73">
        <f t="shared" si="27"/>
        <v>0</v>
      </c>
      <c r="AX128" s="73">
        <f t="shared" si="28"/>
        <v>0</v>
      </c>
      <c r="AY128" s="73">
        <f t="shared" si="29"/>
        <v>0</v>
      </c>
      <c r="AZ128" s="73">
        <f t="shared" si="30"/>
        <v>0</v>
      </c>
      <c r="BA128" s="113">
        <f t="shared" si="31"/>
        <v>0</v>
      </c>
    </row>
    <row r="129" spans="1:61" s="124" customFormat="1" ht="19.5" customHeight="1" x14ac:dyDescent="0.2">
      <c r="AU129" s="73">
        <f>SUM(AU109:AU128)</f>
        <v>10</v>
      </c>
      <c r="AV129" s="73">
        <f t="shared" ref="AV129" si="32">SUM(AV109:AV128)</f>
        <v>0</v>
      </c>
      <c r="AW129" s="73">
        <f t="shared" ref="AW129" si="33">SUM(AW109:AW128)</f>
        <v>0</v>
      </c>
      <c r="AX129" s="73">
        <f t="shared" ref="AX129" si="34">SUM(AX109:AX128)</f>
        <v>0</v>
      </c>
      <c r="AY129" s="73">
        <f t="shared" ref="AY129:AZ129" si="35">SUM(AY109:AY128)</f>
        <v>10</v>
      </c>
      <c r="AZ129" s="73">
        <f t="shared" si="35"/>
        <v>0</v>
      </c>
      <c r="BA129" s="113"/>
      <c r="BB129" s="73"/>
      <c r="BC129" s="73"/>
      <c r="BD129" s="73"/>
      <c r="BE129" s="73"/>
    </row>
    <row r="130" spans="1:61" s="65" customFormat="1" ht="58.5" customHeight="1" x14ac:dyDescent="0.2">
      <c r="B130" s="229" t="s">
        <v>105</v>
      </c>
      <c r="C130" s="230"/>
      <c r="D130" s="230"/>
      <c r="E130" s="230"/>
      <c r="F130" s="230"/>
      <c r="G130" s="230"/>
      <c r="H130" s="230"/>
      <c r="I130" s="230"/>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row>
    <row r="131" spans="1:61" s="65" customFormat="1" ht="41.25" customHeight="1" x14ac:dyDescent="0.2">
      <c r="A131" s="218" t="s">
        <v>98</v>
      </c>
      <c r="B131" s="217" t="s">
        <v>97</v>
      </c>
      <c r="C131" s="217"/>
      <c r="D131" s="217"/>
      <c r="E131" s="217"/>
      <c r="F131" s="217"/>
      <c r="G131" s="217"/>
      <c r="H131" s="217"/>
      <c r="I131" s="217"/>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83" t="s">
        <v>175</v>
      </c>
      <c r="AV131" s="83" t="s">
        <v>176</v>
      </c>
      <c r="BA131" s="73" t="s">
        <v>185</v>
      </c>
      <c r="BB131" s="73">
        <v>2</v>
      </c>
    </row>
    <row r="132" spans="1:61" s="56" customFormat="1" ht="30" customHeight="1" x14ac:dyDescent="0.2">
      <c r="A132" s="218"/>
      <c r="B132" s="99" t="s">
        <v>79</v>
      </c>
      <c r="C132" s="99" t="s">
        <v>106</v>
      </c>
      <c r="D132" s="232" t="s">
        <v>15</v>
      </c>
      <c r="E132" s="232"/>
      <c r="F132" s="232"/>
      <c r="G132" s="232"/>
      <c r="H132" s="232"/>
      <c r="I132" s="99" t="s">
        <v>106</v>
      </c>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85">
        <f>+AU133+AU134+AU136+AU137</f>
        <v>0</v>
      </c>
      <c r="AV132" s="83">
        <f>+AV133+AV134+AV136+AV137</f>
        <v>0</v>
      </c>
      <c r="BA132" s="73" t="s">
        <v>186</v>
      </c>
      <c r="BB132" s="73">
        <f>COUNTIF(AY133:AZ133,"oui")</f>
        <v>0</v>
      </c>
    </row>
    <row r="133" spans="1:61" s="56" customFormat="1" ht="70.5" customHeight="1" x14ac:dyDescent="0.2">
      <c r="A133" s="218"/>
      <c r="B133" s="103" t="s">
        <v>162</v>
      </c>
      <c r="C133" s="136"/>
      <c r="D133" s="209" t="s">
        <v>163</v>
      </c>
      <c r="E133" s="210"/>
      <c r="F133" s="210"/>
      <c r="G133" s="210"/>
      <c r="H133" s="211"/>
      <c r="I133" s="137"/>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83">
        <f>IF(C133="pertinent",1,0)</f>
        <v>0</v>
      </c>
      <c r="AV133" s="83">
        <f>IF(C133="non pertinent",1,0)</f>
        <v>0</v>
      </c>
      <c r="AW133" s="73">
        <f>IF(C133="",1,0)</f>
        <v>1</v>
      </c>
      <c r="AX133" s="73">
        <f>IF(I133="",1,0)</f>
        <v>1</v>
      </c>
      <c r="AY133" s="73" t="str">
        <f t="shared" ref="AY133" si="36">IF(AW133=0,"oui","non")</f>
        <v>non</v>
      </c>
      <c r="AZ133" s="73" t="str">
        <f t="shared" ref="AZ133" si="37">IF(AX133=0,"oui","non")</f>
        <v>non</v>
      </c>
      <c r="BA133" s="73" t="s">
        <v>187</v>
      </c>
      <c r="BB133" s="73">
        <f>COUNTIF(AY133:AZ133,"non")</f>
        <v>2</v>
      </c>
    </row>
    <row r="134" spans="1:61" s="73" customFormat="1" ht="21" customHeight="1" x14ac:dyDescent="0.2">
      <c r="A134" s="218"/>
      <c r="B134" s="112" t="s">
        <v>221</v>
      </c>
      <c r="C134" s="84"/>
      <c r="D134" s="186" t="s">
        <v>221</v>
      </c>
      <c r="E134" s="187"/>
      <c r="F134" s="187"/>
      <c r="G134" s="187"/>
      <c r="H134" s="188"/>
      <c r="I134" s="91"/>
      <c r="AU134" s="83">
        <f>IF(I133="non pertinent",1,0)</f>
        <v>0</v>
      </c>
      <c r="AV134" s="83">
        <f>IF(I133="pertinent",1,0)</f>
        <v>0</v>
      </c>
      <c r="BA134" s="73" t="s">
        <v>224</v>
      </c>
      <c r="BC134" s="73" t="s">
        <v>225</v>
      </c>
      <c r="BG134" s="73" t="s">
        <v>226</v>
      </c>
      <c r="BI134" s="73" t="s">
        <v>227</v>
      </c>
    </row>
    <row r="135" spans="1:61" s="73" customFormat="1" ht="21" customHeight="1" x14ac:dyDescent="0.2">
      <c r="A135" s="218"/>
      <c r="B135" s="142"/>
      <c r="C135" s="136"/>
      <c r="D135" s="170"/>
      <c r="E135" s="171"/>
      <c r="F135" s="171"/>
      <c r="G135" s="171"/>
      <c r="H135" s="172"/>
      <c r="I135" s="137"/>
      <c r="AU135" s="110"/>
      <c r="AV135" s="110"/>
      <c r="AY135" s="73">
        <f t="shared" ref="AY135:AY144" si="38">IF(B135="",0,1)</f>
        <v>0</v>
      </c>
      <c r="BA135" s="73">
        <f>SUM(AY135:AY144)</f>
        <v>0</v>
      </c>
      <c r="BB135" s="73">
        <f t="shared" ref="BB135:BB144" si="39">IF(D135="",0,1)</f>
        <v>0</v>
      </c>
      <c r="BC135" s="73">
        <f>SUM(BB135:BB144)</f>
        <v>0</v>
      </c>
      <c r="BD135" s="73">
        <f>+BC135+BA135</f>
        <v>0</v>
      </c>
      <c r="BF135" s="73">
        <f t="shared" ref="BF135:BF144" si="40">IF(AY135=1,IF(C135="",1,0),0)</f>
        <v>0</v>
      </c>
      <c r="BG135" s="73">
        <f>SUM(BF135:BF144)</f>
        <v>0</v>
      </c>
      <c r="BH135" s="73">
        <f t="shared" ref="BH135:BH144" si="41">IF(BB135=1,IF(I135="",1,0),0)</f>
        <v>0</v>
      </c>
      <c r="BI135" s="73">
        <f>SUM(BH135:BH144)</f>
        <v>0</v>
      </c>
    </row>
    <row r="136" spans="1:61" s="73" customFormat="1" ht="21" customHeight="1" x14ac:dyDescent="0.2">
      <c r="A136" s="218"/>
      <c r="B136" s="142"/>
      <c r="C136" s="136"/>
      <c r="D136" s="170"/>
      <c r="E136" s="171"/>
      <c r="F136" s="171"/>
      <c r="G136" s="171"/>
      <c r="H136" s="172"/>
      <c r="I136" s="137"/>
      <c r="AU136" s="113">
        <f>COUNTIF(C135:C144,"pertinent")</f>
        <v>0</v>
      </c>
      <c r="AV136" s="113">
        <f>COUNTIF(C135:C144,"non pertinent")</f>
        <v>0</v>
      </c>
      <c r="AY136" s="73">
        <f t="shared" si="38"/>
        <v>0</v>
      </c>
      <c r="BB136" s="73">
        <f t="shared" si="39"/>
        <v>0</v>
      </c>
      <c r="BF136" s="73">
        <f t="shared" si="40"/>
        <v>0</v>
      </c>
      <c r="BH136" s="73">
        <f t="shared" si="41"/>
        <v>0</v>
      </c>
    </row>
    <row r="137" spans="1:61" s="73" customFormat="1" ht="21" customHeight="1" x14ac:dyDescent="0.2">
      <c r="A137" s="218"/>
      <c r="B137" s="142"/>
      <c r="C137" s="136"/>
      <c r="D137" s="170"/>
      <c r="E137" s="171"/>
      <c r="F137" s="171"/>
      <c r="G137" s="171"/>
      <c r="H137" s="172"/>
      <c r="I137" s="137"/>
      <c r="AU137" s="113">
        <f>COUNTIF(I135:I144,"non pertinent")</f>
        <v>0</v>
      </c>
      <c r="AV137" s="113">
        <f>COUNTIF(I135:I144,"pertinent")</f>
        <v>0</v>
      </c>
      <c r="AY137" s="73">
        <f t="shared" si="38"/>
        <v>0</v>
      </c>
      <c r="BB137" s="73">
        <f t="shared" si="39"/>
        <v>0</v>
      </c>
      <c r="BF137" s="73">
        <f t="shared" si="40"/>
        <v>0</v>
      </c>
      <c r="BH137" s="73">
        <f t="shared" si="41"/>
        <v>0</v>
      </c>
    </row>
    <row r="138" spans="1:61" s="73" customFormat="1" ht="21" customHeight="1" x14ac:dyDescent="0.2">
      <c r="A138" s="218"/>
      <c r="B138" s="142"/>
      <c r="C138" s="136"/>
      <c r="D138" s="170"/>
      <c r="E138" s="171"/>
      <c r="F138" s="171"/>
      <c r="G138" s="171"/>
      <c r="H138" s="172"/>
      <c r="I138" s="137"/>
      <c r="AU138" s="113"/>
      <c r="AV138" s="113"/>
      <c r="AY138" s="73">
        <f t="shared" si="38"/>
        <v>0</v>
      </c>
      <c r="BB138" s="73">
        <f t="shared" si="39"/>
        <v>0</v>
      </c>
      <c r="BF138" s="73">
        <f t="shared" si="40"/>
        <v>0</v>
      </c>
      <c r="BH138" s="73">
        <f t="shared" si="41"/>
        <v>0</v>
      </c>
    </row>
    <row r="139" spans="1:61" s="73" customFormat="1" ht="21" customHeight="1" x14ac:dyDescent="0.2">
      <c r="A139" s="218"/>
      <c r="B139" s="142"/>
      <c r="C139" s="136"/>
      <c r="D139" s="170"/>
      <c r="E139" s="171"/>
      <c r="F139" s="171"/>
      <c r="G139" s="171"/>
      <c r="H139" s="172"/>
      <c r="I139" s="137"/>
      <c r="AU139" s="110"/>
      <c r="AV139" s="110"/>
      <c r="AY139" s="73">
        <f t="shared" si="38"/>
        <v>0</v>
      </c>
      <c r="BB139" s="73">
        <f t="shared" si="39"/>
        <v>0</v>
      </c>
      <c r="BF139" s="73">
        <f t="shared" si="40"/>
        <v>0</v>
      </c>
      <c r="BH139" s="73">
        <f t="shared" si="41"/>
        <v>0</v>
      </c>
    </row>
    <row r="140" spans="1:61" s="73" customFormat="1" ht="21" customHeight="1" x14ac:dyDescent="0.2">
      <c r="A140" s="218"/>
      <c r="B140" s="142"/>
      <c r="C140" s="136"/>
      <c r="D140" s="170"/>
      <c r="E140" s="171"/>
      <c r="F140" s="171"/>
      <c r="G140" s="171"/>
      <c r="H140" s="172"/>
      <c r="I140" s="137"/>
      <c r="AU140" s="110"/>
      <c r="AV140" s="110"/>
      <c r="AY140" s="73">
        <f t="shared" si="38"/>
        <v>0</v>
      </c>
      <c r="BB140" s="73">
        <f t="shared" si="39"/>
        <v>0</v>
      </c>
      <c r="BF140" s="73">
        <f t="shared" si="40"/>
        <v>0</v>
      </c>
      <c r="BH140" s="73">
        <f t="shared" si="41"/>
        <v>0</v>
      </c>
    </row>
    <row r="141" spans="1:61" s="73" customFormat="1" ht="21" customHeight="1" x14ac:dyDescent="0.2">
      <c r="A141" s="218"/>
      <c r="B141" s="142"/>
      <c r="C141" s="136"/>
      <c r="D141" s="170"/>
      <c r="E141" s="171"/>
      <c r="F141" s="171"/>
      <c r="G141" s="171"/>
      <c r="H141" s="172"/>
      <c r="I141" s="137"/>
      <c r="AU141" s="110"/>
      <c r="AV141" s="110"/>
      <c r="AY141" s="73">
        <f t="shared" si="38"/>
        <v>0</v>
      </c>
      <c r="BB141" s="73">
        <f t="shared" si="39"/>
        <v>0</v>
      </c>
      <c r="BF141" s="73">
        <f t="shared" si="40"/>
        <v>0</v>
      </c>
      <c r="BH141" s="73">
        <f t="shared" si="41"/>
        <v>0</v>
      </c>
    </row>
    <row r="142" spans="1:61" s="73" customFormat="1" ht="21" customHeight="1" x14ac:dyDescent="0.2">
      <c r="A142" s="218"/>
      <c r="B142" s="142"/>
      <c r="C142" s="136"/>
      <c r="D142" s="170"/>
      <c r="E142" s="171"/>
      <c r="F142" s="171"/>
      <c r="G142" s="171"/>
      <c r="H142" s="172"/>
      <c r="I142" s="137"/>
      <c r="AU142" s="110"/>
      <c r="AV142" s="110"/>
      <c r="AY142" s="73">
        <f t="shared" si="38"/>
        <v>0</v>
      </c>
      <c r="BB142" s="73">
        <f t="shared" si="39"/>
        <v>0</v>
      </c>
      <c r="BF142" s="73">
        <f t="shared" si="40"/>
        <v>0</v>
      </c>
      <c r="BH142" s="73">
        <f t="shared" si="41"/>
        <v>0</v>
      </c>
    </row>
    <row r="143" spans="1:61" s="73" customFormat="1" ht="21" customHeight="1" x14ac:dyDescent="0.2">
      <c r="A143" s="218"/>
      <c r="B143" s="142"/>
      <c r="C143" s="136"/>
      <c r="D143" s="170"/>
      <c r="E143" s="171"/>
      <c r="F143" s="171"/>
      <c r="G143" s="171"/>
      <c r="H143" s="172"/>
      <c r="I143" s="137"/>
      <c r="AU143" s="110"/>
      <c r="AV143" s="110"/>
      <c r="AY143" s="73">
        <f t="shared" si="38"/>
        <v>0</v>
      </c>
      <c r="BB143" s="73">
        <f t="shared" si="39"/>
        <v>0</v>
      </c>
      <c r="BF143" s="73">
        <f t="shared" si="40"/>
        <v>0</v>
      </c>
      <c r="BH143" s="73">
        <f t="shared" si="41"/>
        <v>0</v>
      </c>
    </row>
    <row r="144" spans="1:61" s="65" customFormat="1" x14ac:dyDescent="0.2">
      <c r="A144" s="218"/>
      <c r="B144" s="140"/>
      <c r="C144" s="136"/>
      <c r="D144" s="231"/>
      <c r="E144" s="231"/>
      <c r="F144" s="231"/>
      <c r="G144" s="231"/>
      <c r="H144" s="231"/>
      <c r="I144" s="137"/>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Y144" s="73">
        <f t="shared" si="38"/>
        <v>0</v>
      </c>
      <c r="AZ144" s="73"/>
      <c r="BA144" s="73"/>
      <c r="BB144" s="73">
        <f t="shared" si="39"/>
        <v>0</v>
      </c>
      <c r="BC144" s="73"/>
      <c r="BD144" s="73"/>
      <c r="BE144" s="73"/>
      <c r="BF144" s="73">
        <f t="shared" si="40"/>
        <v>0</v>
      </c>
      <c r="BG144" s="73"/>
      <c r="BH144" s="73">
        <f t="shared" si="41"/>
        <v>0</v>
      </c>
      <c r="BI144" s="73"/>
    </row>
    <row r="145" spans="1:55" s="125" customFormat="1" x14ac:dyDescent="0.2"/>
    <row r="146" spans="1:55" s="73" customFormat="1" ht="41.25" customHeight="1" x14ac:dyDescent="0.2">
      <c r="A146" s="218" t="s">
        <v>138</v>
      </c>
      <c r="B146" s="217" t="s">
        <v>137</v>
      </c>
      <c r="C146" s="217"/>
      <c r="D146" s="217"/>
      <c r="E146" s="217"/>
      <c r="F146" s="217"/>
      <c r="G146" s="217"/>
      <c r="H146" s="217"/>
      <c r="I146" s="217"/>
    </row>
    <row r="147" spans="1:55" s="73" customFormat="1" ht="39.75" customHeight="1" x14ac:dyDescent="0.2">
      <c r="A147" s="218"/>
      <c r="B147" s="99" t="s">
        <v>171</v>
      </c>
      <c r="C147" s="196" t="s">
        <v>127</v>
      </c>
      <c r="D147" s="197"/>
      <c r="E147" s="198"/>
      <c r="F147" s="225" t="s">
        <v>110</v>
      </c>
      <c r="G147" s="225"/>
      <c r="H147" s="225"/>
      <c r="I147" s="225"/>
      <c r="AU147" s="73" t="s">
        <v>196</v>
      </c>
      <c r="AV147" s="73" t="s">
        <v>193</v>
      </c>
      <c r="AW147" s="73" t="s">
        <v>194</v>
      </c>
      <c r="AX147" s="73" t="s">
        <v>195</v>
      </c>
      <c r="AY147" s="73" t="s">
        <v>198</v>
      </c>
      <c r="AZ147" s="73" t="s">
        <v>197</v>
      </c>
      <c r="BB147" s="73" t="s">
        <v>205</v>
      </c>
      <c r="BC147" s="73">
        <f>COUNTIF(AZ148:AZ167,"oui")</f>
        <v>0</v>
      </c>
    </row>
    <row r="148" spans="1:55" s="73" customFormat="1" ht="21" x14ac:dyDescent="0.2">
      <c r="A148" s="218"/>
      <c r="B148" s="139"/>
      <c r="C148" s="166"/>
      <c r="D148" s="167"/>
      <c r="E148" s="168"/>
      <c r="F148" s="169"/>
      <c r="G148" s="169"/>
      <c r="H148" s="169"/>
      <c r="I148" s="169"/>
      <c r="AU148" s="73">
        <f t="shared" ref="AU148:AU167" si="42">IF(B148="",0,1)</f>
        <v>0</v>
      </c>
      <c r="AV148" s="73">
        <f t="shared" ref="AV148:AV167" si="43">IF(AU148=1,IF(C148="faible",1,0),0)</f>
        <v>0</v>
      </c>
      <c r="AW148" s="73">
        <f t="shared" ref="AW148:AW167" si="44">IF(AU148=1,IF(C148="standard",1,0),0)</f>
        <v>0</v>
      </c>
      <c r="AX148" s="73">
        <f t="shared" ref="AX148:AX167" si="45">IF(AU148=1,IF(C148="élevé",1,0),0)</f>
        <v>0</v>
      </c>
      <c r="AY148" s="73">
        <f t="shared" ref="AY148:AY167" si="46">IF(AU148=1,IF(C148="",1,0),0)</f>
        <v>0</v>
      </c>
      <c r="AZ148" s="113">
        <f t="shared" ref="AZ148:AZ167" si="47">IF(AU148=1,IF(F148="","NON","OUI"),0)</f>
        <v>0</v>
      </c>
      <c r="BB148" s="73" t="s">
        <v>206</v>
      </c>
      <c r="BC148" s="73">
        <f>COUNTIF(AZ148:AZ167,"non")</f>
        <v>0</v>
      </c>
    </row>
    <row r="149" spans="1:55" s="73" customFormat="1" ht="21" x14ac:dyDescent="0.2">
      <c r="A149" s="218"/>
      <c r="B149" s="139"/>
      <c r="C149" s="166"/>
      <c r="D149" s="167"/>
      <c r="E149" s="168"/>
      <c r="F149" s="169"/>
      <c r="G149" s="169"/>
      <c r="H149" s="169"/>
      <c r="I149" s="169"/>
      <c r="AU149" s="73">
        <f t="shared" si="42"/>
        <v>0</v>
      </c>
      <c r="AV149" s="73">
        <f t="shared" si="43"/>
        <v>0</v>
      </c>
      <c r="AW149" s="73">
        <f t="shared" si="44"/>
        <v>0</v>
      </c>
      <c r="AX149" s="73">
        <f t="shared" si="45"/>
        <v>0</v>
      </c>
      <c r="AY149" s="73">
        <f t="shared" si="46"/>
        <v>0</v>
      </c>
      <c r="AZ149" s="113">
        <f t="shared" si="47"/>
        <v>0</v>
      </c>
    </row>
    <row r="150" spans="1:55" s="73" customFormat="1" ht="21" x14ac:dyDescent="0.2">
      <c r="A150" s="218"/>
      <c r="B150" s="139"/>
      <c r="C150" s="166"/>
      <c r="D150" s="167"/>
      <c r="E150" s="168"/>
      <c r="F150" s="169"/>
      <c r="G150" s="169"/>
      <c r="H150" s="169"/>
      <c r="I150" s="169"/>
      <c r="AU150" s="73">
        <f t="shared" si="42"/>
        <v>0</v>
      </c>
      <c r="AV150" s="73">
        <f t="shared" si="43"/>
        <v>0</v>
      </c>
      <c r="AW150" s="73">
        <f t="shared" si="44"/>
        <v>0</v>
      </c>
      <c r="AX150" s="73">
        <f t="shared" si="45"/>
        <v>0</v>
      </c>
      <c r="AY150" s="73">
        <f t="shared" si="46"/>
        <v>0</v>
      </c>
      <c r="AZ150" s="113">
        <f t="shared" si="47"/>
        <v>0</v>
      </c>
    </row>
    <row r="151" spans="1:55" s="73" customFormat="1" ht="21" x14ac:dyDescent="0.2">
      <c r="A151" s="218"/>
      <c r="B151" s="139"/>
      <c r="C151" s="166"/>
      <c r="D151" s="167"/>
      <c r="E151" s="168"/>
      <c r="F151" s="169"/>
      <c r="G151" s="169"/>
      <c r="H151" s="169"/>
      <c r="I151" s="169"/>
      <c r="AU151" s="73">
        <f t="shared" si="42"/>
        <v>0</v>
      </c>
      <c r="AV151" s="73">
        <f t="shared" si="43"/>
        <v>0</v>
      </c>
      <c r="AW151" s="73">
        <f t="shared" si="44"/>
        <v>0</v>
      </c>
      <c r="AX151" s="73">
        <f t="shared" si="45"/>
        <v>0</v>
      </c>
      <c r="AY151" s="73">
        <f t="shared" si="46"/>
        <v>0</v>
      </c>
      <c r="AZ151" s="113">
        <f t="shared" si="47"/>
        <v>0</v>
      </c>
    </row>
    <row r="152" spans="1:55" s="73" customFormat="1" ht="21" x14ac:dyDescent="0.2">
      <c r="A152" s="218"/>
      <c r="B152" s="139"/>
      <c r="C152" s="166"/>
      <c r="D152" s="167"/>
      <c r="E152" s="168"/>
      <c r="F152" s="169"/>
      <c r="G152" s="169"/>
      <c r="H152" s="169"/>
      <c r="I152" s="169"/>
      <c r="AU152" s="73">
        <f t="shared" si="42"/>
        <v>0</v>
      </c>
      <c r="AV152" s="73">
        <f t="shared" si="43"/>
        <v>0</v>
      </c>
      <c r="AW152" s="73">
        <f t="shared" si="44"/>
        <v>0</v>
      </c>
      <c r="AX152" s="73">
        <f t="shared" si="45"/>
        <v>0</v>
      </c>
      <c r="AY152" s="73">
        <f t="shared" si="46"/>
        <v>0</v>
      </c>
      <c r="AZ152" s="113">
        <f t="shared" si="47"/>
        <v>0</v>
      </c>
    </row>
    <row r="153" spans="1:55" s="73" customFormat="1" ht="21" x14ac:dyDescent="0.2">
      <c r="A153" s="218"/>
      <c r="B153" s="139"/>
      <c r="C153" s="166"/>
      <c r="D153" s="167"/>
      <c r="E153" s="168"/>
      <c r="F153" s="169"/>
      <c r="G153" s="169"/>
      <c r="H153" s="169"/>
      <c r="I153" s="169"/>
      <c r="AU153" s="73">
        <f t="shared" si="42"/>
        <v>0</v>
      </c>
      <c r="AV153" s="73">
        <f t="shared" si="43"/>
        <v>0</v>
      </c>
      <c r="AW153" s="73">
        <f t="shared" si="44"/>
        <v>0</v>
      </c>
      <c r="AX153" s="73">
        <f t="shared" si="45"/>
        <v>0</v>
      </c>
      <c r="AY153" s="73">
        <f t="shared" si="46"/>
        <v>0</v>
      </c>
      <c r="AZ153" s="113">
        <f t="shared" si="47"/>
        <v>0</v>
      </c>
    </row>
    <row r="154" spans="1:55" s="73" customFormat="1" ht="21" x14ac:dyDescent="0.2">
      <c r="A154" s="218"/>
      <c r="B154" s="139"/>
      <c r="C154" s="166"/>
      <c r="D154" s="167"/>
      <c r="E154" s="168"/>
      <c r="F154" s="169"/>
      <c r="G154" s="169"/>
      <c r="H154" s="169"/>
      <c r="I154" s="169"/>
      <c r="AU154" s="73">
        <f t="shared" si="42"/>
        <v>0</v>
      </c>
      <c r="AV154" s="73">
        <f t="shared" si="43"/>
        <v>0</v>
      </c>
      <c r="AW154" s="73">
        <f t="shared" si="44"/>
        <v>0</v>
      </c>
      <c r="AX154" s="73">
        <f t="shared" si="45"/>
        <v>0</v>
      </c>
      <c r="AY154" s="73">
        <f t="shared" si="46"/>
        <v>0</v>
      </c>
      <c r="AZ154" s="113">
        <f t="shared" si="47"/>
        <v>0</v>
      </c>
    </row>
    <row r="155" spans="1:55" s="73" customFormat="1" ht="21" x14ac:dyDescent="0.2">
      <c r="A155" s="218"/>
      <c r="B155" s="139"/>
      <c r="C155" s="166"/>
      <c r="D155" s="167"/>
      <c r="E155" s="168"/>
      <c r="F155" s="169"/>
      <c r="G155" s="169"/>
      <c r="H155" s="169"/>
      <c r="I155" s="169"/>
      <c r="AU155" s="73">
        <f t="shared" si="42"/>
        <v>0</v>
      </c>
      <c r="AV155" s="73">
        <f t="shared" si="43"/>
        <v>0</v>
      </c>
      <c r="AW155" s="73">
        <f t="shared" si="44"/>
        <v>0</v>
      </c>
      <c r="AX155" s="73">
        <f t="shared" si="45"/>
        <v>0</v>
      </c>
      <c r="AY155" s="73">
        <f t="shared" si="46"/>
        <v>0</v>
      </c>
      <c r="AZ155" s="113">
        <f t="shared" si="47"/>
        <v>0</v>
      </c>
    </row>
    <row r="156" spans="1:55" s="73" customFormat="1" ht="21" x14ac:dyDescent="0.2">
      <c r="A156" s="218"/>
      <c r="B156" s="139"/>
      <c r="C156" s="166"/>
      <c r="D156" s="167"/>
      <c r="E156" s="168"/>
      <c r="F156" s="169"/>
      <c r="G156" s="169"/>
      <c r="H156" s="169"/>
      <c r="I156" s="169"/>
      <c r="AU156" s="73">
        <f t="shared" si="42"/>
        <v>0</v>
      </c>
      <c r="AV156" s="73">
        <f t="shared" si="43"/>
        <v>0</v>
      </c>
      <c r="AW156" s="73">
        <f t="shared" si="44"/>
        <v>0</v>
      </c>
      <c r="AX156" s="73">
        <f t="shared" si="45"/>
        <v>0</v>
      </c>
      <c r="AY156" s="73">
        <f t="shared" si="46"/>
        <v>0</v>
      </c>
      <c r="AZ156" s="113">
        <f t="shared" si="47"/>
        <v>0</v>
      </c>
    </row>
    <row r="157" spans="1:55" s="73" customFormat="1" ht="21" x14ac:dyDescent="0.2">
      <c r="A157" s="218"/>
      <c r="B157" s="139"/>
      <c r="C157" s="166"/>
      <c r="D157" s="167"/>
      <c r="E157" s="168"/>
      <c r="F157" s="169"/>
      <c r="G157" s="169"/>
      <c r="H157" s="169"/>
      <c r="I157" s="169"/>
      <c r="AU157" s="73">
        <f t="shared" si="42"/>
        <v>0</v>
      </c>
      <c r="AV157" s="73">
        <f t="shared" si="43"/>
        <v>0</v>
      </c>
      <c r="AW157" s="73">
        <f t="shared" si="44"/>
        <v>0</v>
      </c>
      <c r="AX157" s="73">
        <f t="shared" si="45"/>
        <v>0</v>
      </c>
      <c r="AY157" s="73">
        <f t="shared" si="46"/>
        <v>0</v>
      </c>
      <c r="AZ157" s="113">
        <f t="shared" si="47"/>
        <v>0</v>
      </c>
    </row>
    <row r="158" spans="1:55" s="73" customFormat="1" ht="21" x14ac:dyDescent="0.2">
      <c r="A158" s="218"/>
      <c r="B158" s="139"/>
      <c r="C158" s="166"/>
      <c r="D158" s="167"/>
      <c r="E158" s="168"/>
      <c r="F158" s="169"/>
      <c r="G158" s="169"/>
      <c r="H158" s="169"/>
      <c r="I158" s="169"/>
      <c r="AU158" s="73">
        <f t="shared" si="42"/>
        <v>0</v>
      </c>
      <c r="AV158" s="73">
        <f t="shared" si="43"/>
        <v>0</v>
      </c>
      <c r="AW158" s="73">
        <f t="shared" si="44"/>
        <v>0</v>
      </c>
      <c r="AX158" s="73">
        <f t="shared" si="45"/>
        <v>0</v>
      </c>
      <c r="AY158" s="73">
        <f t="shared" si="46"/>
        <v>0</v>
      </c>
      <c r="AZ158" s="113">
        <f t="shared" si="47"/>
        <v>0</v>
      </c>
    </row>
    <row r="159" spans="1:55" s="73" customFormat="1" ht="21" x14ac:dyDescent="0.2">
      <c r="A159" s="218"/>
      <c r="B159" s="139"/>
      <c r="C159" s="166"/>
      <c r="D159" s="167"/>
      <c r="E159" s="168"/>
      <c r="F159" s="169"/>
      <c r="G159" s="169"/>
      <c r="H159" s="169"/>
      <c r="I159" s="169"/>
      <c r="AU159" s="73">
        <f t="shared" si="42"/>
        <v>0</v>
      </c>
      <c r="AV159" s="73">
        <f t="shared" si="43"/>
        <v>0</v>
      </c>
      <c r="AW159" s="73">
        <f t="shared" si="44"/>
        <v>0</v>
      </c>
      <c r="AX159" s="73">
        <f t="shared" si="45"/>
        <v>0</v>
      </c>
      <c r="AY159" s="73">
        <f t="shared" si="46"/>
        <v>0</v>
      </c>
      <c r="AZ159" s="113">
        <f t="shared" si="47"/>
        <v>0</v>
      </c>
    </row>
    <row r="160" spans="1:55" s="73" customFormat="1" ht="21" x14ac:dyDescent="0.2">
      <c r="A160" s="218"/>
      <c r="B160" s="139"/>
      <c r="C160" s="166"/>
      <c r="D160" s="167"/>
      <c r="E160" s="168"/>
      <c r="F160" s="169"/>
      <c r="G160" s="169"/>
      <c r="H160" s="169"/>
      <c r="I160" s="169"/>
      <c r="AU160" s="73">
        <f t="shared" si="42"/>
        <v>0</v>
      </c>
      <c r="AV160" s="73">
        <f t="shared" si="43"/>
        <v>0</v>
      </c>
      <c r="AW160" s="73">
        <f t="shared" si="44"/>
        <v>0</v>
      </c>
      <c r="AX160" s="73">
        <f t="shared" si="45"/>
        <v>0</v>
      </c>
      <c r="AY160" s="73">
        <f t="shared" si="46"/>
        <v>0</v>
      </c>
      <c r="AZ160" s="113">
        <f t="shared" si="47"/>
        <v>0</v>
      </c>
    </row>
    <row r="161" spans="1:58" s="73" customFormat="1" ht="21" x14ac:dyDescent="0.2">
      <c r="A161" s="218"/>
      <c r="B161" s="139"/>
      <c r="C161" s="166"/>
      <c r="D161" s="167"/>
      <c r="E161" s="168"/>
      <c r="F161" s="169"/>
      <c r="G161" s="169"/>
      <c r="H161" s="169"/>
      <c r="I161" s="169"/>
      <c r="AU161" s="73">
        <f t="shared" si="42"/>
        <v>0</v>
      </c>
      <c r="AV161" s="73">
        <f t="shared" si="43"/>
        <v>0</v>
      </c>
      <c r="AW161" s="73">
        <f t="shared" si="44"/>
        <v>0</v>
      </c>
      <c r="AX161" s="73">
        <f t="shared" si="45"/>
        <v>0</v>
      </c>
      <c r="AY161" s="73">
        <f t="shared" si="46"/>
        <v>0</v>
      </c>
      <c r="AZ161" s="113">
        <f t="shared" si="47"/>
        <v>0</v>
      </c>
    </row>
    <row r="162" spans="1:58" s="73" customFormat="1" ht="21" x14ac:dyDescent="0.2">
      <c r="A162" s="218"/>
      <c r="B162" s="139"/>
      <c r="C162" s="166"/>
      <c r="D162" s="167"/>
      <c r="E162" s="168"/>
      <c r="F162" s="169"/>
      <c r="G162" s="169"/>
      <c r="H162" s="169"/>
      <c r="I162" s="169"/>
      <c r="AU162" s="73">
        <f t="shared" si="42"/>
        <v>0</v>
      </c>
      <c r="AV162" s="73">
        <f t="shared" si="43"/>
        <v>0</v>
      </c>
      <c r="AW162" s="73">
        <f t="shared" si="44"/>
        <v>0</v>
      </c>
      <c r="AX162" s="73">
        <f t="shared" si="45"/>
        <v>0</v>
      </c>
      <c r="AY162" s="73">
        <f t="shared" si="46"/>
        <v>0</v>
      </c>
      <c r="AZ162" s="113">
        <f t="shared" si="47"/>
        <v>0</v>
      </c>
    </row>
    <row r="163" spans="1:58" s="73" customFormat="1" ht="21" x14ac:dyDescent="0.2">
      <c r="A163" s="218"/>
      <c r="B163" s="139"/>
      <c r="C163" s="166"/>
      <c r="D163" s="167"/>
      <c r="E163" s="168"/>
      <c r="F163" s="169"/>
      <c r="G163" s="169"/>
      <c r="H163" s="169"/>
      <c r="I163" s="169"/>
      <c r="AU163" s="73">
        <f t="shared" si="42"/>
        <v>0</v>
      </c>
      <c r="AV163" s="73">
        <f t="shared" si="43"/>
        <v>0</v>
      </c>
      <c r="AW163" s="73">
        <f t="shared" si="44"/>
        <v>0</v>
      </c>
      <c r="AX163" s="73">
        <f t="shared" si="45"/>
        <v>0</v>
      </c>
      <c r="AY163" s="73">
        <f t="shared" si="46"/>
        <v>0</v>
      </c>
      <c r="AZ163" s="113">
        <f t="shared" si="47"/>
        <v>0</v>
      </c>
    </row>
    <row r="164" spans="1:58" s="73" customFormat="1" ht="21" x14ac:dyDescent="0.2">
      <c r="A164" s="218"/>
      <c r="B164" s="139"/>
      <c r="C164" s="166"/>
      <c r="D164" s="167"/>
      <c r="E164" s="168"/>
      <c r="F164" s="169"/>
      <c r="G164" s="169"/>
      <c r="H164" s="169"/>
      <c r="I164" s="169"/>
      <c r="AU164" s="73">
        <f t="shared" si="42"/>
        <v>0</v>
      </c>
      <c r="AV164" s="73">
        <f t="shared" si="43"/>
        <v>0</v>
      </c>
      <c r="AW164" s="73">
        <f t="shared" si="44"/>
        <v>0</v>
      </c>
      <c r="AX164" s="73">
        <f t="shared" si="45"/>
        <v>0</v>
      </c>
      <c r="AY164" s="73">
        <f t="shared" si="46"/>
        <v>0</v>
      </c>
      <c r="AZ164" s="113">
        <f t="shared" si="47"/>
        <v>0</v>
      </c>
    </row>
    <row r="165" spans="1:58" s="73" customFormat="1" ht="21" x14ac:dyDescent="0.2">
      <c r="A165" s="218"/>
      <c r="B165" s="139"/>
      <c r="C165" s="166"/>
      <c r="D165" s="167"/>
      <c r="E165" s="168"/>
      <c r="F165" s="169"/>
      <c r="G165" s="169"/>
      <c r="H165" s="169"/>
      <c r="I165" s="169"/>
      <c r="AU165" s="73">
        <f t="shared" si="42"/>
        <v>0</v>
      </c>
      <c r="AV165" s="73">
        <f t="shared" si="43"/>
        <v>0</v>
      </c>
      <c r="AW165" s="73">
        <f t="shared" si="44"/>
        <v>0</v>
      </c>
      <c r="AX165" s="73">
        <f t="shared" si="45"/>
        <v>0</v>
      </c>
      <c r="AY165" s="73">
        <f t="shared" si="46"/>
        <v>0</v>
      </c>
      <c r="AZ165" s="113">
        <f t="shared" si="47"/>
        <v>0</v>
      </c>
    </row>
    <row r="166" spans="1:58" s="73" customFormat="1" ht="21" x14ac:dyDescent="0.2">
      <c r="A166" s="218"/>
      <c r="B166" s="139"/>
      <c r="C166" s="166"/>
      <c r="D166" s="167"/>
      <c r="E166" s="168"/>
      <c r="F166" s="169"/>
      <c r="G166" s="169"/>
      <c r="H166" s="169"/>
      <c r="I166" s="169"/>
      <c r="AU166" s="73">
        <f t="shared" si="42"/>
        <v>0</v>
      </c>
      <c r="AV166" s="73">
        <f t="shared" si="43"/>
        <v>0</v>
      </c>
      <c r="AW166" s="73">
        <f t="shared" si="44"/>
        <v>0</v>
      </c>
      <c r="AX166" s="73">
        <f t="shared" si="45"/>
        <v>0</v>
      </c>
      <c r="AY166" s="73">
        <f t="shared" si="46"/>
        <v>0</v>
      </c>
      <c r="AZ166" s="113">
        <f t="shared" si="47"/>
        <v>0</v>
      </c>
    </row>
    <row r="167" spans="1:58" s="73" customFormat="1" ht="24.75" customHeight="1" x14ac:dyDescent="0.2">
      <c r="A167" s="218"/>
      <c r="B167" s="139"/>
      <c r="C167" s="166"/>
      <c r="D167" s="167"/>
      <c r="E167" s="168"/>
      <c r="F167" s="169"/>
      <c r="G167" s="169"/>
      <c r="H167" s="169"/>
      <c r="I167" s="169"/>
      <c r="AU167" s="73">
        <f t="shared" si="42"/>
        <v>0</v>
      </c>
      <c r="AV167" s="73">
        <f t="shared" si="43"/>
        <v>0</v>
      </c>
      <c r="AW167" s="73">
        <f t="shared" si="44"/>
        <v>0</v>
      </c>
      <c r="AX167" s="73">
        <f t="shared" si="45"/>
        <v>0</v>
      </c>
      <c r="AY167" s="73">
        <f t="shared" si="46"/>
        <v>0</v>
      </c>
      <c r="AZ167" s="113">
        <f t="shared" si="47"/>
        <v>0</v>
      </c>
    </row>
    <row r="168" spans="1:58" s="56" customFormat="1" ht="16.5" customHeight="1" x14ac:dyDescent="0.2">
      <c r="A168" s="224"/>
      <c r="B168" s="224"/>
      <c r="C168" s="224"/>
      <c r="D168" s="224"/>
      <c r="E168" s="224"/>
      <c r="F168" s="224"/>
      <c r="G168" s="224"/>
      <c r="H168" s="224"/>
      <c r="I168" s="224"/>
      <c r="J168" s="224"/>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f>SUM(AU148:AU167)</f>
        <v>0</v>
      </c>
      <c r="AV168" s="73">
        <f t="shared" ref="AV168" si="48">SUM(AV148:AV167)</f>
        <v>0</v>
      </c>
      <c r="AW168" s="73">
        <f t="shared" ref="AW168" si="49">SUM(AW148:AW167)</f>
        <v>0</v>
      </c>
      <c r="AX168" s="73">
        <f t="shared" ref="AX168" si="50">SUM(AX148:AX167)</f>
        <v>0</v>
      </c>
      <c r="AY168" s="73">
        <f t="shared" ref="AY168" si="51">SUM(AY148:AY167)</f>
        <v>0</v>
      </c>
      <c r="AZ168" s="113"/>
      <c r="BA168" s="73"/>
      <c r="BB168" s="73"/>
      <c r="BC168" s="73"/>
    </row>
    <row r="169" spans="1:58" x14ac:dyDescent="0.2">
      <c r="A169" s="181"/>
      <c r="B169" s="181"/>
      <c r="C169" s="181"/>
      <c r="D169" s="181"/>
      <c r="E169" s="181"/>
      <c r="F169" s="181"/>
      <c r="G169" s="181"/>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row>
    <row r="170" spans="1:58" s="65" customFormat="1" ht="58.5" customHeight="1" x14ac:dyDescent="0.2">
      <c r="B170" s="229" t="s">
        <v>3</v>
      </c>
      <c r="C170" s="230"/>
      <c r="D170" s="230"/>
      <c r="E170" s="230"/>
      <c r="F170" s="230"/>
      <c r="G170" s="230"/>
      <c r="H170" s="230"/>
      <c r="I170" s="230"/>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row>
    <row r="171" spans="1:58" s="65" customFormat="1" ht="41.25" customHeight="1" x14ac:dyDescent="0.2">
      <c r="A171" s="218" t="s">
        <v>98</v>
      </c>
      <c r="B171" s="217" t="s">
        <v>97</v>
      </c>
      <c r="C171" s="217"/>
      <c r="D171" s="217"/>
      <c r="E171" s="217"/>
      <c r="F171" s="217"/>
      <c r="G171" s="217"/>
      <c r="H171" s="217"/>
      <c r="I171" s="217"/>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83" t="s">
        <v>175</v>
      </c>
      <c r="AV171" s="83" t="s">
        <v>176</v>
      </c>
      <c r="BD171" s="73"/>
      <c r="BE171" s="73"/>
      <c r="BF171" s="73"/>
    </row>
    <row r="172" spans="1:58" s="65" customFormat="1" ht="30" customHeight="1" x14ac:dyDescent="0.2">
      <c r="A172" s="218"/>
      <c r="B172" s="99" t="s">
        <v>79</v>
      </c>
      <c r="C172" s="99" t="s">
        <v>106</v>
      </c>
      <c r="D172" s="232" t="s">
        <v>15</v>
      </c>
      <c r="E172" s="232"/>
      <c r="F172" s="232"/>
      <c r="G172" s="232"/>
      <c r="H172" s="232"/>
      <c r="I172" s="99" t="s">
        <v>106</v>
      </c>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85">
        <f>+AU173+AU174+AU175+AU176</f>
        <v>0</v>
      </c>
      <c r="AV172" s="83">
        <f>+AV173+AV174+AV175+AV176</f>
        <v>0</v>
      </c>
      <c r="BD172" s="73"/>
      <c r="BE172" s="73"/>
      <c r="BF172" s="73"/>
    </row>
    <row r="173" spans="1:58" s="65" customFormat="1" ht="76.5" customHeight="1" x14ac:dyDescent="0.2">
      <c r="A173" s="218"/>
      <c r="B173" s="103" t="s">
        <v>159</v>
      </c>
      <c r="C173" s="136"/>
      <c r="D173" s="209"/>
      <c r="E173" s="210"/>
      <c r="F173" s="210"/>
      <c r="G173" s="210"/>
      <c r="H173" s="211"/>
      <c r="I173" s="72"/>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83">
        <f>COUNTIF(C173:C177,"Pertinent")</f>
        <v>0</v>
      </c>
      <c r="AV173" s="83">
        <f>COUNTIF(C173:C177,"Non Pertinent")</f>
        <v>0</v>
      </c>
      <c r="AW173" s="73">
        <f>IF(C173="",1,0)</f>
        <v>1</v>
      </c>
      <c r="AX173" s="73"/>
      <c r="AY173" s="73" t="str">
        <f t="shared" ref="AY173" si="52">IF(AW173=0,"oui","non")</f>
        <v>non</v>
      </c>
      <c r="AZ173" s="73"/>
      <c r="BA173" s="73" t="s">
        <v>185</v>
      </c>
      <c r="BB173" s="73">
        <v>5</v>
      </c>
    </row>
    <row r="174" spans="1:58" s="65" customFormat="1" ht="63" customHeight="1" x14ac:dyDescent="0.2">
      <c r="A174" s="218"/>
      <c r="B174" s="103"/>
      <c r="C174" s="60"/>
      <c r="D174" s="209" t="s">
        <v>160</v>
      </c>
      <c r="E174" s="210"/>
      <c r="F174" s="210"/>
      <c r="G174" s="210"/>
      <c r="H174" s="211"/>
      <c r="I174" s="137"/>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83">
        <f>COUNTIF(I173:I177,"Non Pertinent")</f>
        <v>0</v>
      </c>
      <c r="AV174" s="83">
        <f>COUNTIF(I173:I177,"Pertinent")</f>
        <v>0</v>
      </c>
      <c r="AW174" s="73"/>
      <c r="AX174" s="73">
        <f>IF(I174="",1,0)</f>
        <v>1</v>
      </c>
      <c r="AY174" s="73"/>
      <c r="AZ174" s="73" t="str">
        <f t="shared" ref="AZ174" si="53">IF(AX174=0,"oui","non")</f>
        <v>non</v>
      </c>
      <c r="BA174" s="73" t="s">
        <v>186</v>
      </c>
      <c r="BB174" s="73">
        <f>COUNTIF(AY173:AZ177,"oui")</f>
        <v>0</v>
      </c>
      <c r="BC174"/>
    </row>
    <row r="175" spans="1:58" s="73" customFormat="1" ht="19.5" customHeight="1" x14ac:dyDescent="0.2">
      <c r="A175" s="218"/>
      <c r="B175" s="103" t="s">
        <v>121</v>
      </c>
      <c r="C175" s="136"/>
      <c r="D175" s="209"/>
      <c r="E175" s="210"/>
      <c r="F175" s="210"/>
      <c r="G175" s="210"/>
      <c r="H175" s="211"/>
      <c r="I175" s="57"/>
      <c r="AU175" s="113">
        <f>COUNTIF(C179:C188,"Pertinent")</f>
        <v>0</v>
      </c>
      <c r="AV175" s="113">
        <f>COUNTIF(C179:C188,"Non Pertinent")</f>
        <v>0</v>
      </c>
      <c r="AW175" s="73">
        <f>IF(C175="",1,0)</f>
        <v>1</v>
      </c>
      <c r="AY175" s="73" t="str">
        <f t="shared" ref="AY175:AY177" si="54">IF(AW175=0,"oui","non")</f>
        <v>non</v>
      </c>
      <c r="BA175" s="73" t="s">
        <v>187</v>
      </c>
      <c r="BB175" s="73">
        <f>COUNTIF(AY173:AZ177,"non")</f>
        <v>5</v>
      </c>
    </row>
    <row r="176" spans="1:58" s="65" customFormat="1" ht="37.5" customHeight="1" x14ac:dyDescent="0.2">
      <c r="A176" s="218"/>
      <c r="B176" s="103" t="s">
        <v>82</v>
      </c>
      <c r="C176" s="136"/>
      <c r="D176" s="209"/>
      <c r="E176" s="210"/>
      <c r="F176" s="210"/>
      <c r="G176" s="210"/>
      <c r="H176" s="211"/>
      <c r="I176" s="57"/>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113">
        <f>COUNTIF(I179:I188,"Non Pertinent")</f>
        <v>0</v>
      </c>
      <c r="AV176" s="113">
        <f>COUNTIF(I179:I188,"Pertinent")</f>
        <v>0</v>
      </c>
      <c r="AW176" s="73">
        <f>IF(C176="",1,0)</f>
        <v>1</v>
      </c>
      <c r="AX176" s="73"/>
      <c r="AY176" s="73" t="str">
        <f t="shared" si="54"/>
        <v>non</v>
      </c>
      <c r="AZ176" s="73"/>
      <c r="BA176" s="73"/>
      <c r="BB176" s="73"/>
      <c r="BC176" s="73"/>
    </row>
    <row r="177" spans="1:61" s="65" customFormat="1" ht="32" x14ac:dyDescent="0.2">
      <c r="A177" s="218"/>
      <c r="B177" s="103" t="s">
        <v>158</v>
      </c>
      <c r="C177" s="136"/>
      <c r="D177" s="209"/>
      <c r="E177" s="210"/>
      <c r="F177" s="210"/>
      <c r="G177" s="210"/>
      <c r="H177" s="211"/>
      <c r="I177" s="57"/>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W177" s="73">
        <f>IF(C177="",1,0)</f>
        <v>1</v>
      </c>
      <c r="AX177" s="73"/>
      <c r="AY177" s="73" t="str">
        <f t="shared" si="54"/>
        <v>non</v>
      </c>
      <c r="AZ177" s="73"/>
      <c r="BA177" s="73"/>
      <c r="BB177" s="73"/>
      <c r="BC177" s="73"/>
    </row>
    <row r="178" spans="1:61" s="73" customFormat="1" ht="21" customHeight="1" x14ac:dyDescent="0.2">
      <c r="A178" s="218"/>
      <c r="B178" s="112" t="s">
        <v>221</v>
      </c>
      <c r="C178" s="84"/>
      <c r="D178" s="186" t="s">
        <v>221</v>
      </c>
      <c r="E178" s="187"/>
      <c r="F178" s="187"/>
      <c r="G178" s="187"/>
      <c r="H178" s="188"/>
      <c r="I178" s="57"/>
      <c r="BA178" s="73" t="s">
        <v>224</v>
      </c>
      <c r="BC178" s="73" t="s">
        <v>225</v>
      </c>
      <c r="BG178" s="73" t="s">
        <v>226</v>
      </c>
      <c r="BI178" s="73" t="s">
        <v>227</v>
      </c>
    </row>
    <row r="179" spans="1:61" s="73" customFormat="1" ht="21" customHeight="1" x14ac:dyDescent="0.2">
      <c r="A179" s="218"/>
      <c r="B179" s="142"/>
      <c r="C179" s="136"/>
      <c r="D179" s="170"/>
      <c r="E179" s="171"/>
      <c r="F179" s="171"/>
      <c r="G179" s="171"/>
      <c r="H179" s="172"/>
      <c r="I179" s="137"/>
      <c r="AY179" s="73">
        <f t="shared" ref="AY179:AY188" si="55">IF(B179="",0,1)</f>
        <v>0</v>
      </c>
      <c r="BA179" s="73">
        <f>SUM(AY179:AY188)</f>
        <v>0</v>
      </c>
      <c r="BB179" s="73">
        <f t="shared" ref="BB179:BB188" si="56">IF(D179="",0,1)</f>
        <v>0</v>
      </c>
      <c r="BC179" s="73">
        <f>SUM(BB179:BB188)</f>
        <v>0</v>
      </c>
      <c r="BD179" s="73">
        <f>+BC179+BA179</f>
        <v>0</v>
      </c>
      <c r="BF179" s="73">
        <f t="shared" ref="BF179:BF188" si="57">IF(AY179=1,IF(C179="",1,0),0)</f>
        <v>0</v>
      </c>
      <c r="BG179" s="73">
        <f>SUM(BF179:BF188)</f>
        <v>0</v>
      </c>
      <c r="BH179" s="73">
        <f t="shared" ref="BH179:BH188" si="58">IF(BB179=1,IF(I179="",1,0),0)</f>
        <v>0</v>
      </c>
      <c r="BI179" s="73">
        <f>SUM(BH179:BH188)</f>
        <v>0</v>
      </c>
    </row>
    <row r="180" spans="1:61" s="73" customFormat="1" ht="21" customHeight="1" x14ac:dyDescent="0.2">
      <c r="A180" s="218"/>
      <c r="B180" s="142"/>
      <c r="C180" s="136"/>
      <c r="D180" s="170"/>
      <c r="E180" s="171"/>
      <c r="F180" s="171"/>
      <c r="G180" s="171"/>
      <c r="H180" s="172"/>
      <c r="I180" s="137"/>
      <c r="AY180" s="73">
        <f t="shared" si="55"/>
        <v>0</v>
      </c>
      <c r="BB180" s="73">
        <f t="shared" si="56"/>
        <v>0</v>
      </c>
      <c r="BF180" s="73">
        <f t="shared" si="57"/>
        <v>0</v>
      </c>
      <c r="BH180" s="73">
        <f t="shared" si="58"/>
        <v>0</v>
      </c>
    </row>
    <row r="181" spans="1:61" s="73" customFormat="1" ht="21" customHeight="1" x14ac:dyDescent="0.2">
      <c r="A181" s="218"/>
      <c r="B181" s="142"/>
      <c r="C181" s="136"/>
      <c r="D181" s="170"/>
      <c r="E181" s="171"/>
      <c r="F181" s="171"/>
      <c r="G181" s="171"/>
      <c r="H181" s="172"/>
      <c r="I181" s="137"/>
      <c r="AY181" s="73">
        <f t="shared" si="55"/>
        <v>0</v>
      </c>
      <c r="BB181" s="73">
        <f t="shared" si="56"/>
        <v>0</v>
      </c>
      <c r="BF181" s="73">
        <f t="shared" si="57"/>
        <v>0</v>
      </c>
      <c r="BH181" s="73">
        <f t="shared" si="58"/>
        <v>0</v>
      </c>
    </row>
    <row r="182" spans="1:61" s="73" customFormat="1" ht="21" customHeight="1" x14ac:dyDescent="0.2">
      <c r="A182" s="218"/>
      <c r="B182" s="142"/>
      <c r="C182" s="136"/>
      <c r="D182" s="170"/>
      <c r="E182" s="171"/>
      <c r="F182" s="171"/>
      <c r="G182" s="171"/>
      <c r="H182" s="172"/>
      <c r="I182" s="137"/>
      <c r="AY182" s="73">
        <f t="shared" si="55"/>
        <v>0</v>
      </c>
      <c r="BB182" s="73">
        <f t="shared" si="56"/>
        <v>0</v>
      </c>
      <c r="BF182" s="73">
        <f t="shared" si="57"/>
        <v>0</v>
      </c>
      <c r="BH182" s="73">
        <f t="shared" si="58"/>
        <v>0</v>
      </c>
    </row>
    <row r="183" spans="1:61" s="73" customFormat="1" ht="21" customHeight="1" x14ac:dyDescent="0.2">
      <c r="A183" s="218"/>
      <c r="B183" s="142"/>
      <c r="C183" s="136"/>
      <c r="D183" s="170"/>
      <c r="E183" s="171"/>
      <c r="F183" s="171"/>
      <c r="G183" s="171"/>
      <c r="H183" s="172"/>
      <c r="I183" s="137"/>
      <c r="AY183" s="73">
        <f t="shared" si="55"/>
        <v>0</v>
      </c>
      <c r="BB183" s="73">
        <f t="shared" si="56"/>
        <v>0</v>
      </c>
      <c r="BF183" s="73">
        <f t="shared" si="57"/>
        <v>0</v>
      </c>
      <c r="BH183" s="73">
        <f t="shared" si="58"/>
        <v>0</v>
      </c>
    </row>
    <row r="184" spans="1:61" s="73" customFormat="1" ht="21" customHeight="1" x14ac:dyDescent="0.2">
      <c r="A184" s="218"/>
      <c r="B184" s="142"/>
      <c r="C184" s="136"/>
      <c r="D184" s="170"/>
      <c r="E184" s="171"/>
      <c r="F184" s="171"/>
      <c r="G184" s="171"/>
      <c r="H184" s="172"/>
      <c r="I184" s="137"/>
      <c r="AY184" s="73">
        <f t="shared" si="55"/>
        <v>0</v>
      </c>
      <c r="BB184" s="73">
        <f t="shared" si="56"/>
        <v>0</v>
      </c>
      <c r="BF184" s="73">
        <f t="shared" si="57"/>
        <v>0</v>
      </c>
      <c r="BH184" s="73">
        <f t="shared" si="58"/>
        <v>0</v>
      </c>
    </row>
    <row r="185" spans="1:61" s="73" customFormat="1" ht="21" customHeight="1" x14ac:dyDescent="0.2">
      <c r="A185" s="218"/>
      <c r="B185" s="142"/>
      <c r="C185" s="136"/>
      <c r="D185" s="170"/>
      <c r="E185" s="171"/>
      <c r="F185" s="171"/>
      <c r="G185" s="171"/>
      <c r="H185" s="172"/>
      <c r="I185" s="137"/>
      <c r="AY185" s="73">
        <f t="shared" si="55"/>
        <v>0</v>
      </c>
      <c r="BB185" s="73">
        <f t="shared" si="56"/>
        <v>0</v>
      </c>
      <c r="BF185" s="73">
        <f t="shared" si="57"/>
        <v>0</v>
      </c>
      <c r="BH185" s="73">
        <f t="shared" si="58"/>
        <v>0</v>
      </c>
    </row>
    <row r="186" spans="1:61" s="73" customFormat="1" ht="21" customHeight="1" x14ac:dyDescent="0.2">
      <c r="A186" s="218"/>
      <c r="B186" s="142"/>
      <c r="C186" s="136"/>
      <c r="D186" s="170"/>
      <c r="E186" s="171"/>
      <c r="F186" s="171"/>
      <c r="G186" s="171"/>
      <c r="H186" s="172"/>
      <c r="I186" s="137"/>
      <c r="AY186" s="73">
        <f t="shared" si="55"/>
        <v>0</v>
      </c>
      <c r="BB186" s="73">
        <f t="shared" si="56"/>
        <v>0</v>
      </c>
      <c r="BF186" s="73">
        <f t="shared" si="57"/>
        <v>0</v>
      </c>
      <c r="BH186" s="73">
        <f t="shared" si="58"/>
        <v>0</v>
      </c>
    </row>
    <row r="187" spans="1:61" s="73" customFormat="1" ht="21" customHeight="1" x14ac:dyDescent="0.2">
      <c r="A187" s="218"/>
      <c r="B187" s="142"/>
      <c r="C187" s="136"/>
      <c r="D187" s="170"/>
      <c r="E187" s="171"/>
      <c r="F187" s="171"/>
      <c r="G187" s="171"/>
      <c r="H187" s="172"/>
      <c r="I187" s="137"/>
      <c r="AY187" s="73">
        <f t="shared" si="55"/>
        <v>0</v>
      </c>
      <c r="BB187" s="73">
        <f t="shared" si="56"/>
        <v>0</v>
      </c>
      <c r="BF187" s="73">
        <f t="shared" si="57"/>
        <v>0</v>
      </c>
      <c r="BH187" s="73">
        <f t="shared" si="58"/>
        <v>0</v>
      </c>
    </row>
    <row r="188" spans="1:61" s="65" customFormat="1" ht="23.25" customHeight="1" x14ac:dyDescent="0.2">
      <c r="A188" s="218"/>
      <c r="B188" s="138"/>
      <c r="C188" s="136"/>
      <c r="D188" s="215"/>
      <c r="E188" s="215"/>
      <c r="F188" s="215"/>
      <c r="G188" s="215"/>
      <c r="H188" s="215"/>
      <c r="I188" s="137"/>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Y188" s="73">
        <f t="shared" si="55"/>
        <v>0</v>
      </c>
      <c r="AZ188" s="73"/>
      <c r="BA188" s="73"/>
      <c r="BB188" s="73">
        <f t="shared" si="56"/>
        <v>0</v>
      </c>
      <c r="BC188" s="73"/>
      <c r="BD188" s="73"/>
      <c r="BE188" s="73"/>
      <c r="BF188" s="73">
        <f t="shared" si="57"/>
        <v>0</v>
      </c>
      <c r="BG188" s="73"/>
      <c r="BH188" s="73">
        <f t="shared" si="58"/>
        <v>0</v>
      </c>
      <c r="BI188" s="73"/>
    </row>
    <row r="189" spans="1:61" ht="18" customHeight="1" x14ac:dyDescent="0.2">
      <c r="A189" s="181"/>
      <c r="B189" s="181"/>
      <c r="C189" s="181"/>
      <c r="D189" s="181"/>
      <c r="E189" s="181"/>
      <c r="F189" s="181"/>
      <c r="G189" s="181"/>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row>
    <row r="190" spans="1:61" s="73" customFormat="1" ht="41.25" customHeight="1" x14ac:dyDescent="0.2">
      <c r="A190" s="218" t="s">
        <v>173</v>
      </c>
      <c r="B190" s="217" t="s">
        <v>137</v>
      </c>
      <c r="C190" s="217"/>
      <c r="D190" s="217"/>
      <c r="E190" s="217"/>
      <c r="F190" s="217"/>
      <c r="G190" s="217"/>
      <c r="H190" s="217"/>
      <c r="I190" s="217"/>
    </row>
    <row r="191" spans="1:61" s="73" customFormat="1" ht="39.75" customHeight="1" x14ac:dyDescent="0.2">
      <c r="A191" s="218"/>
      <c r="B191" s="99" t="s">
        <v>171</v>
      </c>
      <c r="C191" s="196" t="s">
        <v>127</v>
      </c>
      <c r="D191" s="197"/>
      <c r="E191" s="198"/>
      <c r="F191" s="225" t="s">
        <v>110</v>
      </c>
      <c r="G191" s="225"/>
      <c r="H191" s="225"/>
      <c r="I191" s="225"/>
      <c r="AU191" s="73" t="s">
        <v>196</v>
      </c>
      <c r="AV191" s="73" t="s">
        <v>193</v>
      </c>
      <c r="AW191" s="73" t="s">
        <v>194</v>
      </c>
      <c r="AX191" s="73" t="s">
        <v>195</v>
      </c>
      <c r="AY191" s="73" t="s">
        <v>198</v>
      </c>
      <c r="AZ191" s="73" t="s">
        <v>197</v>
      </c>
      <c r="BB191" s="73" t="s">
        <v>205</v>
      </c>
      <c r="BC191" s="73">
        <f>COUNTIF(AZ192:AZ211,"oui")</f>
        <v>0</v>
      </c>
    </row>
    <row r="192" spans="1:61" s="73" customFormat="1" ht="21" x14ac:dyDescent="0.2">
      <c r="A192" s="218"/>
      <c r="B192" s="139"/>
      <c r="C192" s="166"/>
      <c r="D192" s="167"/>
      <c r="E192" s="168"/>
      <c r="F192" s="162"/>
      <c r="G192" s="163"/>
      <c r="H192" s="163"/>
      <c r="I192" s="164"/>
      <c r="AU192" s="73">
        <f t="shared" ref="AU192:AU211" si="59">IF(B192="",0,1)</f>
        <v>0</v>
      </c>
      <c r="AV192" s="73">
        <f t="shared" ref="AV192:AV211" si="60">IF(AU192=1,IF(C192="faible",1,0),0)</f>
        <v>0</v>
      </c>
      <c r="AW192" s="73">
        <f t="shared" ref="AW192:AW211" si="61">IF(AU192=1,IF(C192="standard",1,0),0)</f>
        <v>0</v>
      </c>
      <c r="AX192" s="73">
        <f t="shared" ref="AX192:AX211" si="62">IF(AU192=1,IF(C192="élevé",1,0),0)</f>
        <v>0</v>
      </c>
      <c r="AY192" s="73">
        <f t="shared" ref="AY192:AY211" si="63">IF(AU192=1,IF(C192="",1,0),0)</f>
        <v>0</v>
      </c>
      <c r="AZ192" s="113">
        <f t="shared" ref="AZ192:AZ211" si="64">IF(AU192=1,IF(F192="","NON","OUI"),0)</f>
        <v>0</v>
      </c>
      <c r="BB192" s="73" t="s">
        <v>206</v>
      </c>
      <c r="BC192" s="73">
        <f>COUNTIF(AZ192:AZ211,"non")</f>
        <v>0</v>
      </c>
    </row>
    <row r="193" spans="1:52" s="73" customFormat="1" ht="21" x14ac:dyDescent="0.2">
      <c r="A193" s="218"/>
      <c r="B193" s="139"/>
      <c r="C193" s="166"/>
      <c r="D193" s="167"/>
      <c r="E193" s="168"/>
      <c r="F193" s="162"/>
      <c r="G193" s="163"/>
      <c r="H193" s="163"/>
      <c r="I193" s="164"/>
      <c r="AU193" s="73">
        <f t="shared" si="59"/>
        <v>0</v>
      </c>
      <c r="AV193" s="73">
        <f t="shared" si="60"/>
        <v>0</v>
      </c>
      <c r="AW193" s="73">
        <f t="shared" si="61"/>
        <v>0</v>
      </c>
      <c r="AX193" s="73">
        <f t="shared" si="62"/>
        <v>0</v>
      </c>
      <c r="AY193" s="73">
        <f t="shared" si="63"/>
        <v>0</v>
      </c>
      <c r="AZ193" s="113">
        <f t="shared" si="64"/>
        <v>0</v>
      </c>
    </row>
    <row r="194" spans="1:52" s="73" customFormat="1" ht="21" x14ac:dyDescent="0.2">
      <c r="A194" s="218"/>
      <c r="B194" s="139"/>
      <c r="C194" s="166"/>
      <c r="D194" s="167"/>
      <c r="E194" s="168"/>
      <c r="F194" s="162"/>
      <c r="G194" s="163"/>
      <c r="H194" s="163"/>
      <c r="I194" s="164"/>
      <c r="AU194" s="73">
        <f t="shared" si="59"/>
        <v>0</v>
      </c>
      <c r="AV194" s="73">
        <f t="shared" si="60"/>
        <v>0</v>
      </c>
      <c r="AW194" s="73">
        <f t="shared" si="61"/>
        <v>0</v>
      </c>
      <c r="AX194" s="73">
        <f t="shared" si="62"/>
        <v>0</v>
      </c>
      <c r="AY194" s="73">
        <f t="shared" si="63"/>
        <v>0</v>
      </c>
      <c r="AZ194" s="113">
        <f t="shared" si="64"/>
        <v>0</v>
      </c>
    </row>
    <row r="195" spans="1:52" s="73" customFormat="1" ht="21" x14ac:dyDescent="0.2">
      <c r="A195" s="218"/>
      <c r="B195" s="139"/>
      <c r="C195" s="166"/>
      <c r="D195" s="167"/>
      <c r="E195" s="168"/>
      <c r="F195" s="162"/>
      <c r="G195" s="163"/>
      <c r="H195" s="163"/>
      <c r="I195" s="164"/>
      <c r="AU195" s="73">
        <f t="shared" si="59"/>
        <v>0</v>
      </c>
      <c r="AV195" s="73">
        <f t="shared" si="60"/>
        <v>0</v>
      </c>
      <c r="AW195" s="73">
        <f t="shared" si="61"/>
        <v>0</v>
      </c>
      <c r="AX195" s="73">
        <f t="shared" si="62"/>
        <v>0</v>
      </c>
      <c r="AY195" s="73">
        <f t="shared" si="63"/>
        <v>0</v>
      </c>
      <c r="AZ195" s="113">
        <f t="shared" si="64"/>
        <v>0</v>
      </c>
    </row>
    <row r="196" spans="1:52" s="73" customFormat="1" ht="21" x14ac:dyDescent="0.2">
      <c r="A196" s="218"/>
      <c r="B196" s="139"/>
      <c r="C196" s="166"/>
      <c r="D196" s="167"/>
      <c r="E196" s="168"/>
      <c r="F196" s="162"/>
      <c r="G196" s="163"/>
      <c r="H196" s="163"/>
      <c r="I196" s="164"/>
      <c r="AU196" s="73">
        <f t="shared" si="59"/>
        <v>0</v>
      </c>
      <c r="AV196" s="73">
        <f t="shared" si="60"/>
        <v>0</v>
      </c>
      <c r="AW196" s="73">
        <f t="shared" si="61"/>
        <v>0</v>
      </c>
      <c r="AX196" s="73">
        <f t="shared" si="62"/>
        <v>0</v>
      </c>
      <c r="AY196" s="73">
        <f t="shared" si="63"/>
        <v>0</v>
      </c>
      <c r="AZ196" s="113">
        <f t="shared" si="64"/>
        <v>0</v>
      </c>
    </row>
    <row r="197" spans="1:52" s="73" customFormat="1" ht="21" x14ac:dyDescent="0.2">
      <c r="A197" s="218"/>
      <c r="B197" s="139"/>
      <c r="C197" s="166"/>
      <c r="D197" s="167"/>
      <c r="E197" s="168"/>
      <c r="F197" s="162"/>
      <c r="G197" s="163"/>
      <c r="H197" s="163"/>
      <c r="I197" s="164"/>
      <c r="AU197" s="73">
        <f t="shared" si="59"/>
        <v>0</v>
      </c>
      <c r="AV197" s="73">
        <f t="shared" si="60"/>
        <v>0</v>
      </c>
      <c r="AW197" s="73">
        <f t="shared" si="61"/>
        <v>0</v>
      </c>
      <c r="AX197" s="73">
        <f t="shared" si="62"/>
        <v>0</v>
      </c>
      <c r="AY197" s="73">
        <f t="shared" si="63"/>
        <v>0</v>
      </c>
      <c r="AZ197" s="113">
        <f t="shared" si="64"/>
        <v>0</v>
      </c>
    </row>
    <row r="198" spans="1:52" s="73" customFormat="1" ht="21" x14ac:dyDescent="0.2">
      <c r="A198" s="218"/>
      <c r="B198" s="139"/>
      <c r="C198" s="166"/>
      <c r="D198" s="167"/>
      <c r="E198" s="168"/>
      <c r="F198" s="162"/>
      <c r="G198" s="163"/>
      <c r="H198" s="163"/>
      <c r="I198" s="164"/>
      <c r="AU198" s="73">
        <f t="shared" si="59"/>
        <v>0</v>
      </c>
      <c r="AV198" s="73">
        <f t="shared" si="60"/>
        <v>0</v>
      </c>
      <c r="AW198" s="73">
        <f t="shared" si="61"/>
        <v>0</v>
      </c>
      <c r="AX198" s="73">
        <f t="shared" si="62"/>
        <v>0</v>
      </c>
      <c r="AY198" s="73">
        <f t="shared" si="63"/>
        <v>0</v>
      </c>
      <c r="AZ198" s="113">
        <f t="shared" si="64"/>
        <v>0</v>
      </c>
    </row>
    <row r="199" spans="1:52" s="73" customFormat="1" ht="21" x14ac:dyDescent="0.2">
      <c r="A199" s="218"/>
      <c r="B199" s="139"/>
      <c r="C199" s="166"/>
      <c r="D199" s="167"/>
      <c r="E199" s="168"/>
      <c r="F199" s="162"/>
      <c r="G199" s="163"/>
      <c r="H199" s="163"/>
      <c r="I199" s="164"/>
      <c r="AU199" s="73">
        <f t="shared" si="59"/>
        <v>0</v>
      </c>
      <c r="AV199" s="73">
        <f t="shared" si="60"/>
        <v>0</v>
      </c>
      <c r="AW199" s="73">
        <f t="shared" si="61"/>
        <v>0</v>
      </c>
      <c r="AX199" s="73">
        <f t="shared" si="62"/>
        <v>0</v>
      </c>
      <c r="AY199" s="73">
        <f t="shared" si="63"/>
        <v>0</v>
      </c>
      <c r="AZ199" s="113">
        <f t="shared" si="64"/>
        <v>0</v>
      </c>
    </row>
    <row r="200" spans="1:52" s="73" customFormat="1" ht="21" x14ac:dyDescent="0.2">
      <c r="A200" s="218"/>
      <c r="B200" s="139"/>
      <c r="C200" s="166"/>
      <c r="D200" s="167"/>
      <c r="E200" s="168"/>
      <c r="F200" s="162"/>
      <c r="G200" s="163"/>
      <c r="H200" s="163"/>
      <c r="I200" s="164"/>
      <c r="AU200" s="73">
        <f t="shared" si="59"/>
        <v>0</v>
      </c>
      <c r="AV200" s="73">
        <f t="shared" si="60"/>
        <v>0</v>
      </c>
      <c r="AW200" s="73">
        <f t="shared" si="61"/>
        <v>0</v>
      </c>
      <c r="AX200" s="73">
        <f t="shared" si="62"/>
        <v>0</v>
      </c>
      <c r="AY200" s="73">
        <f t="shared" si="63"/>
        <v>0</v>
      </c>
      <c r="AZ200" s="113">
        <f t="shared" si="64"/>
        <v>0</v>
      </c>
    </row>
    <row r="201" spans="1:52" s="73" customFormat="1" ht="21" x14ac:dyDescent="0.2">
      <c r="A201" s="218"/>
      <c r="B201" s="139"/>
      <c r="C201" s="166"/>
      <c r="D201" s="167"/>
      <c r="E201" s="168"/>
      <c r="F201" s="162"/>
      <c r="G201" s="163"/>
      <c r="H201" s="163"/>
      <c r="I201" s="164"/>
      <c r="AU201" s="73">
        <f t="shared" si="59"/>
        <v>0</v>
      </c>
      <c r="AV201" s="73">
        <f t="shared" si="60"/>
        <v>0</v>
      </c>
      <c r="AW201" s="73">
        <f t="shared" si="61"/>
        <v>0</v>
      </c>
      <c r="AX201" s="73">
        <f t="shared" si="62"/>
        <v>0</v>
      </c>
      <c r="AY201" s="73">
        <f t="shared" si="63"/>
        <v>0</v>
      </c>
      <c r="AZ201" s="113">
        <f t="shared" si="64"/>
        <v>0</v>
      </c>
    </row>
    <row r="202" spans="1:52" s="73" customFormat="1" ht="21" x14ac:dyDescent="0.2">
      <c r="A202" s="218"/>
      <c r="B202" s="139"/>
      <c r="C202" s="166"/>
      <c r="D202" s="167"/>
      <c r="E202" s="168"/>
      <c r="F202" s="162"/>
      <c r="G202" s="163"/>
      <c r="H202" s="163"/>
      <c r="I202" s="164"/>
      <c r="AU202" s="73">
        <f t="shared" si="59"/>
        <v>0</v>
      </c>
      <c r="AV202" s="73">
        <f t="shared" si="60"/>
        <v>0</v>
      </c>
      <c r="AW202" s="73">
        <f t="shared" si="61"/>
        <v>0</v>
      </c>
      <c r="AX202" s="73">
        <f t="shared" si="62"/>
        <v>0</v>
      </c>
      <c r="AY202" s="73">
        <f t="shared" si="63"/>
        <v>0</v>
      </c>
      <c r="AZ202" s="113">
        <f t="shared" si="64"/>
        <v>0</v>
      </c>
    </row>
    <row r="203" spans="1:52" s="73" customFormat="1" ht="21" x14ac:dyDescent="0.2">
      <c r="A203" s="218"/>
      <c r="B203" s="139"/>
      <c r="C203" s="166"/>
      <c r="D203" s="167"/>
      <c r="E203" s="168"/>
      <c r="F203" s="162"/>
      <c r="G203" s="163"/>
      <c r="H203" s="163"/>
      <c r="I203" s="164"/>
      <c r="AU203" s="73">
        <f t="shared" si="59"/>
        <v>0</v>
      </c>
      <c r="AV203" s="73">
        <f t="shared" si="60"/>
        <v>0</v>
      </c>
      <c r="AW203" s="73">
        <f t="shared" si="61"/>
        <v>0</v>
      </c>
      <c r="AX203" s="73">
        <f t="shared" si="62"/>
        <v>0</v>
      </c>
      <c r="AY203" s="73">
        <f t="shared" si="63"/>
        <v>0</v>
      </c>
      <c r="AZ203" s="113">
        <f t="shared" si="64"/>
        <v>0</v>
      </c>
    </row>
    <row r="204" spans="1:52" s="73" customFormat="1" ht="21" x14ac:dyDescent="0.2">
      <c r="A204" s="218"/>
      <c r="B204" s="139"/>
      <c r="C204" s="166"/>
      <c r="D204" s="167"/>
      <c r="E204" s="168"/>
      <c r="F204" s="162"/>
      <c r="G204" s="163"/>
      <c r="H204" s="163"/>
      <c r="I204" s="164"/>
      <c r="AU204" s="73">
        <f t="shared" si="59"/>
        <v>0</v>
      </c>
      <c r="AV204" s="73">
        <f t="shared" si="60"/>
        <v>0</v>
      </c>
      <c r="AW204" s="73">
        <f t="shared" si="61"/>
        <v>0</v>
      </c>
      <c r="AX204" s="73">
        <f t="shared" si="62"/>
        <v>0</v>
      </c>
      <c r="AY204" s="73">
        <f t="shared" si="63"/>
        <v>0</v>
      </c>
      <c r="AZ204" s="113">
        <f t="shared" si="64"/>
        <v>0</v>
      </c>
    </row>
    <row r="205" spans="1:52" s="73" customFormat="1" ht="21" x14ac:dyDescent="0.2">
      <c r="A205" s="218"/>
      <c r="B205" s="139"/>
      <c r="C205" s="166"/>
      <c r="D205" s="167"/>
      <c r="E205" s="168"/>
      <c r="F205" s="162"/>
      <c r="G205" s="163"/>
      <c r="H205" s="163"/>
      <c r="I205" s="164"/>
      <c r="AU205" s="73">
        <f t="shared" si="59"/>
        <v>0</v>
      </c>
      <c r="AV205" s="73">
        <f t="shared" si="60"/>
        <v>0</v>
      </c>
      <c r="AW205" s="73">
        <f t="shared" si="61"/>
        <v>0</v>
      </c>
      <c r="AX205" s="73">
        <f t="shared" si="62"/>
        <v>0</v>
      </c>
      <c r="AY205" s="73">
        <f t="shared" si="63"/>
        <v>0</v>
      </c>
      <c r="AZ205" s="113">
        <f t="shared" si="64"/>
        <v>0</v>
      </c>
    </row>
    <row r="206" spans="1:52" s="73" customFormat="1" ht="21" x14ac:dyDescent="0.2">
      <c r="A206" s="218"/>
      <c r="B206" s="139"/>
      <c r="C206" s="166"/>
      <c r="D206" s="167"/>
      <c r="E206" s="168"/>
      <c r="F206" s="162"/>
      <c r="G206" s="163"/>
      <c r="H206" s="163"/>
      <c r="I206" s="164"/>
      <c r="AU206" s="73">
        <f t="shared" si="59"/>
        <v>0</v>
      </c>
      <c r="AV206" s="73">
        <f t="shared" si="60"/>
        <v>0</v>
      </c>
      <c r="AW206" s="73">
        <f t="shared" si="61"/>
        <v>0</v>
      </c>
      <c r="AX206" s="73">
        <f t="shared" si="62"/>
        <v>0</v>
      </c>
      <c r="AY206" s="73">
        <f t="shared" si="63"/>
        <v>0</v>
      </c>
      <c r="AZ206" s="113">
        <f t="shared" si="64"/>
        <v>0</v>
      </c>
    </row>
    <row r="207" spans="1:52" s="73" customFormat="1" ht="21" x14ac:dyDescent="0.2">
      <c r="A207" s="218"/>
      <c r="B207" s="139"/>
      <c r="C207" s="166"/>
      <c r="D207" s="167"/>
      <c r="E207" s="168"/>
      <c r="F207" s="162"/>
      <c r="G207" s="163"/>
      <c r="H207" s="163"/>
      <c r="I207" s="164"/>
      <c r="AU207" s="73">
        <f t="shared" si="59"/>
        <v>0</v>
      </c>
      <c r="AV207" s="73">
        <f t="shared" si="60"/>
        <v>0</v>
      </c>
      <c r="AW207" s="73">
        <f t="shared" si="61"/>
        <v>0</v>
      </c>
      <c r="AX207" s="73">
        <f t="shared" si="62"/>
        <v>0</v>
      </c>
      <c r="AY207" s="73">
        <f t="shared" si="63"/>
        <v>0</v>
      </c>
      <c r="AZ207" s="113">
        <f t="shared" si="64"/>
        <v>0</v>
      </c>
    </row>
    <row r="208" spans="1:52" s="73" customFormat="1" ht="21" x14ac:dyDescent="0.2">
      <c r="A208" s="218"/>
      <c r="B208" s="139"/>
      <c r="C208" s="166"/>
      <c r="D208" s="167"/>
      <c r="E208" s="168"/>
      <c r="F208" s="162"/>
      <c r="G208" s="163"/>
      <c r="H208" s="163"/>
      <c r="I208" s="164"/>
      <c r="AU208" s="73">
        <f t="shared" si="59"/>
        <v>0</v>
      </c>
      <c r="AV208" s="73">
        <f t="shared" si="60"/>
        <v>0</v>
      </c>
      <c r="AW208" s="73">
        <f t="shared" si="61"/>
        <v>0</v>
      </c>
      <c r="AX208" s="73">
        <f t="shared" si="62"/>
        <v>0</v>
      </c>
      <c r="AY208" s="73">
        <f t="shared" si="63"/>
        <v>0</v>
      </c>
      <c r="AZ208" s="113">
        <f t="shared" si="64"/>
        <v>0</v>
      </c>
    </row>
    <row r="209" spans="1:60" s="73" customFormat="1" ht="21" x14ac:dyDescent="0.2">
      <c r="A209" s="218"/>
      <c r="B209" s="139"/>
      <c r="C209" s="166"/>
      <c r="D209" s="167"/>
      <c r="E209" s="168"/>
      <c r="F209" s="162"/>
      <c r="G209" s="163"/>
      <c r="H209" s="163"/>
      <c r="I209" s="164"/>
      <c r="AU209" s="73">
        <f t="shared" si="59"/>
        <v>0</v>
      </c>
      <c r="AV209" s="73">
        <f t="shared" si="60"/>
        <v>0</v>
      </c>
      <c r="AW209" s="73">
        <f t="shared" si="61"/>
        <v>0</v>
      </c>
      <c r="AX209" s="73">
        <f t="shared" si="62"/>
        <v>0</v>
      </c>
      <c r="AY209" s="73">
        <f t="shared" si="63"/>
        <v>0</v>
      </c>
      <c r="AZ209" s="113">
        <f t="shared" si="64"/>
        <v>0</v>
      </c>
    </row>
    <row r="210" spans="1:60" s="73" customFormat="1" ht="21" x14ac:dyDescent="0.2">
      <c r="A210" s="218"/>
      <c r="B210" s="139"/>
      <c r="C210" s="166"/>
      <c r="D210" s="167"/>
      <c r="E210" s="168"/>
      <c r="F210" s="162"/>
      <c r="G210" s="163"/>
      <c r="H210" s="163"/>
      <c r="I210" s="164"/>
      <c r="AU210" s="73">
        <f t="shared" si="59"/>
        <v>0</v>
      </c>
      <c r="AV210" s="73">
        <f t="shared" si="60"/>
        <v>0</v>
      </c>
      <c r="AW210" s="73">
        <f t="shared" si="61"/>
        <v>0</v>
      </c>
      <c r="AX210" s="73">
        <f t="shared" si="62"/>
        <v>0</v>
      </c>
      <c r="AY210" s="73">
        <f t="shared" si="63"/>
        <v>0</v>
      </c>
      <c r="AZ210" s="113">
        <f t="shared" si="64"/>
        <v>0</v>
      </c>
    </row>
    <row r="211" spans="1:60" s="73" customFormat="1" ht="25.5" customHeight="1" x14ac:dyDescent="0.2">
      <c r="A211" s="218"/>
      <c r="B211" s="139"/>
      <c r="C211" s="166"/>
      <c r="D211" s="167"/>
      <c r="E211" s="168"/>
      <c r="F211" s="162"/>
      <c r="G211" s="163"/>
      <c r="H211" s="163"/>
      <c r="I211" s="164"/>
      <c r="AU211" s="73">
        <f t="shared" si="59"/>
        <v>0</v>
      </c>
      <c r="AV211" s="73">
        <f t="shared" si="60"/>
        <v>0</v>
      </c>
      <c r="AW211" s="73">
        <f t="shared" si="61"/>
        <v>0</v>
      </c>
      <c r="AX211" s="73">
        <f t="shared" si="62"/>
        <v>0</v>
      </c>
      <c r="AY211" s="73">
        <f t="shared" si="63"/>
        <v>0</v>
      </c>
      <c r="AZ211" s="113">
        <f t="shared" si="64"/>
        <v>0</v>
      </c>
    </row>
    <row r="212" spans="1:60" s="83" customFormat="1" ht="51.75" customHeight="1" x14ac:dyDescent="0.2">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c r="AU212" s="73">
        <f>SUM(AU192:AU211)</f>
        <v>0</v>
      </c>
      <c r="AV212" s="73">
        <f t="shared" ref="AV212" si="65">SUM(AV192:AV211)</f>
        <v>0</v>
      </c>
      <c r="AW212" s="73">
        <f t="shared" ref="AW212" si="66">SUM(AW192:AW211)</f>
        <v>0</v>
      </c>
      <c r="AX212" s="73">
        <f t="shared" ref="AX212" si="67">SUM(AX192:AX211)</f>
        <v>0</v>
      </c>
      <c r="AY212" s="73">
        <f t="shared" ref="AY212" si="68">SUM(AY192:AY211)</f>
        <v>0</v>
      </c>
      <c r="AZ212" s="113"/>
      <c r="BA212" s="73"/>
      <c r="BB212" s="73"/>
      <c r="BC212" s="73"/>
    </row>
    <row r="213" spans="1:60" ht="18.75" customHeight="1" x14ac:dyDescent="0.2">
      <c r="B213" s="217" t="s">
        <v>166</v>
      </c>
      <c r="C213" s="217"/>
      <c r="D213" s="217"/>
      <c r="E213" s="217"/>
      <c r="F213" s="217"/>
      <c r="G213" s="217"/>
      <c r="H213" s="217"/>
      <c r="I213" s="217"/>
      <c r="J213" s="217"/>
      <c r="K213" s="217"/>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row>
    <row r="214" spans="1:60" ht="18.75" customHeight="1" x14ac:dyDescent="0.2">
      <c r="B214" s="217"/>
      <c r="C214" s="217"/>
      <c r="D214" s="217"/>
      <c r="E214" s="217"/>
      <c r="F214" s="217"/>
      <c r="G214" s="217"/>
      <c r="H214" s="217"/>
      <c r="I214" s="217"/>
      <c r="J214" s="217"/>
      <c r="K214" s="217"/>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row>
    <row r="215" spans="1:60" ht="223.5" customHeight="1" thickBot="1" x14ac:dyDescent="0.25">
      <c r="B215" s="177" t="s">
        <v>243</v>
      </c>
      <c r="C215" s="178"/>
      <c r="D215" s="178"/>
      <c r="E215" s="178"/>
      <c r="F215" s="178"/>
      <c r="G215" s="179"/>
      <c r="H215" s="179"/>
      <c r="I215" s="179"/>
      <c r="J215" s="178"/>
      <c r="K215" s="180"/>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row>
    <row r="216" spans="1:60" s="73" customFormat="1" ht="38.25" customHeight="1" thickBot="1" x14ac:dyDescent="0.25">
      <c r="B216" s="133"/>
      <c r="C216" s="173"/>
      <c r="D216" s="173"/>
      <c r="E216" s="173"/>
      <c r="F216" s="174"/>
      <c r="G216" s="130" t="s">
        <v>131</v>
      </c>
      <c r="H216" s="131" t="s">
        <v>132</v>
      </c>
      <c r="I216" s="132" t="s">
        <v>133</v>
      </c>
      <c r="J216" s="233"/>
      <c r="K216" s="234"/>
    </row>
    <row r="217" spans="1:60" s="73" customFormat="1" ht="54" customHeight="1" thickBot="1" x14ac:dyDescent="0.25">
      <c r="B217" s="129"/>
      <c r="C217" s="173"/>
      <c r="D217" s="173"/>
      <c r="E217" s="173"/>
      <c r="F217" s="174"/>
      <c r="G217" s="175" t="s">
        <v>128</v>
      </c>
      <c r="H217" s="176" t="s">
        <v>129</v>
      </c>
      <c r="I217" s="165" t="s">
        <v>130</v>
      </c>
      <c r="J217" s="134"/>
      <c r="K217" s="115"/>
    </row>
    <row r="218" spans="1:60" ht="37" thickBot="1" x14ac:dyDescent="0.25">
      <c r="B218" s="70" t="s">
        <v>83</v>
      </c>
      <c r="C218" s="71" t="s">
        <v>84</v>
      </c>
      <c r="D218" s="71" t="s">
        <v>244</v>
      </c>
      <c r="E218" s="71" t="s">
        <v>164</v>
      </c>
      <c r="F218" s="78" t="s">
        <v>85</v>
      </c>
      <c r="G218" s="175"/>
      <c r="H218" s="176"/>
      <c r="I218" s="165"/>
      <c r="J218" s="221" t="s">
        <v>165</v>
      </c>
      <c r="K218" s="222"/>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83" t="s">
        <v>212</v>
      </c>
      <c r="AV218" t="s">
        <v>193</v>
      </c>
      <c r="AW218" t="s">
        <v>194</v>
      </c>
      <c r="AX218" t="s">
        <v>213</v>
      </c>
      <c r="AY218" t="s">
        <v>217</v>
      </c>
      <c r="BC218" t="s">
        <v>218</v>
      </c>
    </row>
    <row r="219" spans="1:60" ht="16" thickBot="1" x14ac:dyDescent="0.25">
      <c r="B219" s="143"/>
      <c r="C219" s="143"/>
      <c r="D219" s="143"/>
      <c r="E219" s="143"/>
      <c r="F219" s="144"/>
      <c r="G219" s="145"/>
      <c r="H219" s="145"/>
      <c r="I219" s="145"/>
      <c r="J219" s="219"/>
      <c r="K219" s="220"/>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83">
        <f t="shared" ref="AU219:AU238" si="69">IF(B219="",0,1)</f>
        <v>0</v>
      </c>
      <c r="AV219">
        <f t="shared" ref="AV219:AV238" si="70">IF(AU219=1,IF(G219="oui",1,0),0)</f>
        <v>0</v>
      </c>
      <c r="AW219">
        <f t="shared" ref="AW219:AW238" si="71">IF(AU219=1,IF(H219="oui",1,0),0)</f>
        <v>0</v>
      </c>
      <c r="AX219">
        <f t="shared" ref="AX219:AX238" si="72">IF(AU219=1,IF(I219="oui",1,0),0)</f>
        <v>0</v>
      </c>
      <c r="AY219" s="83">
        <f t="shared" ref="AY219:AY238" si="73">IF(AU219=1,IF(J219="","NON","OUI"),0)</f>
        <v>0</v>
      </c>
      <c r="AZ219" t="s">
        <v>186</v>
      </c>
      <c r="BA219">
        <f>COUNTIF(AY219:AY238,"oui")</f>
        <v>0</v>
      </c>
      <c r="BC219">
        <f>SUM(AV219:AX219)</f>
        <v>0</v>
      </c>
      <c r="BE219" t="str">
        <f>IF(BC219&gt;1,"FOUT","JUIST")</f>
        <v>JUIST</v>
      </c>
      <c r="BF219" t="s">
        <v>219</v>
      </c>
      <c r="BG219">
        <f>COUNTIF(BE219:BE229,"fout")</f>
        <v>0</v>
      </c>
    </row>
    <row r="220" spans="1:60" ht="16" thickBot="1" x14ac:dyDescent="0.25">
      <c r="B220" s="143"/>
      <c r="C220" s="143"/>
      <c r="D220" s="143"/>
      <c r="E220" s="143"/>
      <c r="F220" s="144"/>
      <c r="G220" s="146"/>
      <c r="H220" s="146"/>
      <c r="I220" s="146"/>
      <c r="J220" s="219"/>
      <c r="K220" s="220"/>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113">
        <f t="shared" si="69"/>
        <v>0</v>
      </c>
      <c r="AV220" s="73">
        <f t="shared" si="70"/>
        <v>0</v>
      </c>
      <c r="AW220" s="73">
        <f t="shared" si="71"/>
        <v>0</v>
      </c>
      <c r="AX220" s="73">
        <f t="shared" si="72"/>
        <v>0</v>
      </c>
      <c r="AY220" s="113">
        <f t="shared" si="73"/>
        <v>0</v>
      </c>
      <c r="AZ220" t="s">
        <v>187</v>
      </c>
      <c r="BA220">
        <f>COUNTIF(AY219:AY238,"non")</f>
        <v>0</v>
      </c>
      <c r="BC220" s="73">
        <f t="shared" ref="BC220:BC229" si="74">SUM(AV220:AX220)</f>
        <v>0</v>
      </c>
      <c r="BE220" s="73" t="str">
        <f t="shared" ref="BE220:BE229" si="75">IF(BC220&gt;1,"FOUT","JUIST")</f>
        <v>JUIST</v>
      </c>
    </row>
    <row r="221" spans="1:60" s="73" customFormat="1" ht="16" thickBot="1" x14ac:dyDescent="0.25">
      <c r="B221" s="143"/>
      <c r="C221" s="143"/>
      <c r="D221" s="143"/>
      <c r="E221" s="143"/>
      <c r="F221" s="144"/>
      <c r="G221" s="146"/>
      <c r="H221" s="146"/>
      <c r="I221" s="146"/>
      <c r="J221" s="223"/>
      <c r="K221" s="219"/>
      <c r="AU221" s="113">
        <f t="shared" si="69"/>
        <v>0</v>
      </c>
      <c r="AV221" s="73">
        <f t="shared" si="70"/>
        <v>0</v>
      </c>
      <c r="AW221" s="73">
        <f t="shared" si="71"/>
        <v>0</v>
      </c>
      <c r="AX221" s="73">
        <f t="shared" si="72"/>
        <v>0</v>
      </c>
      <c r="AY221" s="113">
        <f t="shared" si="73"/>
        <v>0</v>
      </c>
      <c r="AZ221"/>
      <c r="BA221"/>
      <c r="BB221"/>
      <c r="BC221" s="73">
        <f t="shared" si="74"/>
        <v>0</v>
      </c>
      <c r="BD221"/>
      <c r="BE221" s="73" t="str">
        <f t="shared" si="75"/>
        <v>JUIST</v>
      </c>
      <c r="BF221"/>
      <c r="BG221"/>
      <c r="BH221"/>
    </row>
    <row r="222" spans="1:60" s="73" customFormat="1" ht="16" thickBot="1" x14ac:dyDescent="0.25">
      <c r="B222" s="143"/>
      <c r="C222" s="143"/>
      <c r="D222" s="143"/>
      <c r="E222" s="143"/>
      <c r="F222" s="144"/>
      <c r="G222" s="146"/>
      <c r="H222" s="146"/>
      <c r="I222" s="146"/>
      <c r="J222" s="223"/>
      <c r="K222" s="219"/>
      <c r="AU222" s="113">
        <f t="shared" si="69"/>
        <v>0</v>
      </c>
      <c r="AV222" s="73">
        <f t="shared" si="70"/>
        <v>0</v>
      </c>
      <c r="AW222" s="73">
        <f t="shared" si="71"/>
        <v>0</v>
      </c>
      <c r="AX222" s="73">
        <f t="shared" si="72"/>
        <v>0</v>
      </c>
      <c r="AY222" s="113">
        <f t="shared" si="73"/>
        <v>0</v>
      </c>
      <c r="AZ222"/>
      <c r="BA222"/>
      <c r="BB222"/>
      <c r="BC222" s="73">
        <f t="shared" si="74"/>
        <v>0</v>
      </c>
      <c r="BD222"/>
      <c r="BE222" s="73" t="str">
        <f t="shared" si="75"/>
        <v>JUIST</v>
      </c>
      <c r="BF222"/>
      <c r="BG222"/>
      <c r="BH222"/>
    </row>
    <row r="223" spans="1:60" s="73" customFormat="1" ht="16" thickBot="1" x14ac:dyDescent="0.25">
      <c r="B223" s="143"/>
      <c r="C223" s="143"/>
      <c r="D223" s="143"/>
      <c r="E223" s="143"/>
      <c r="F223" s="144"/>
      <c r="G223" s="146"/>
      <c r="H223" s="146"/>
      <c r="I223" s="146"/>
      <c r="J223" s="223"/>
      <c r="K223" s="219"/>
      <c r="AU223" s="113">
        <f t="shared" si="69"/>
        <v>0</v>
      </c>
      <c r="AV223" s="73">
        <f t="shared" si="70"/>
        <v>0</v>
      </c>
      <c r="AW223" s="73">
        <f t="shared" si="71"/>
        <v>0</v>
      </c>
      <c r="AX223" s="73">
        <f t="shared" si="72"/>
        <v>0</v>
      </c>
      <c r="AY223" s="113">
        <f t="shared" si="73"/>
        <v>0</v>
      </c>
      <c r="AZ223"/>
      <c r="BA223"/>
      <c r="BB223"/>
      <c r="BC223" s="73">
        <f t="shared" si="74"/>
        <v>0</v>
      </c>
      <c r="BD223"/>
      <c r="BE223" s="73" t="str">
        <f t="shared" si="75"/>
        <v>JUIST</v>
      </c>
      <c r="BF223"/>
      <c r="BG223"/>
      <c r="BH223"/>
    </row>
    <row r="224" spans="1:60" s="73" customFormat="1" ht="16" thickBot="1" x14ac:dyDescent="0.25">
      <c r="B224" s="143"/>
      <c r="C224" s="143"/>
      <c r="D224" s="143"/>
      <c r="E224" s="143"/>
      <c r="F224" s="144"/>
      <c r="G224" s="146"/>
      <c r="H224" s="146"/>
      <c r="I224" s="146"/>
      <c r="J224" s="223"/>
      <c r="K224" s="219"/>
      <c r="AU224" s="113">
        <f t="shared" si="69"/>
        <v>0</v>
      </c>
      <c r="AV224" s="73">
        <f t="shared" si="70"/>
        <v>0</v>
      </c>
      <c r="AW224" s="73">
        <f t="shared" si="71"/>
        <v>0</v>
      </c>
      <c r="AX224" s="73">
        <f t="shared" si="72"/>
        <v>0</v>
      </c>
      <c r="AY224" s="113">
        <f t="shared" si="73"/>
        <v>0</v>
      </c>
      <c r="AZ224"/>
      <c r="BA224"/>
      <c r="BB224"/>
      <c r="BC224" s="73">
        <f t="shared" si="74"/>
        <v>0</v>
      </c>
      <c r="BD224"/>
      <c r="BE224" s="73" t="str">
        <f t="shared" si="75"/>
        <v>JUIST</v>
      </c>
      <c r="BF224"/>
      <c r="BG224"/>
      <c r="BH224"/>
    </row>
    <row r="225" spans="2:60" s="73" customFormat="1" ht="16" thickBot="1" x14ac:dyDescent="0.25">
      <c r="B225" s="143"/>
      <c r="C225" s="143"/>
      <c r="D225" s="143"/>
      <c r="E225" s="143"/>
      <c r="F225" s="144"/>
      <c r="G225" s="146"/>
      <c r="H225" s="146"/>
      <c r="I225" s="146"/>
      <c r="J225" s="223"/>
      <c r="K225" s="219"/>
      <c r="AU225" s="113">
        <f t="shared" si="69"/>
        <v>0</v>
      </c>
      <c r="AV225" s="73">
        <f t="shared" si="70"/>
        <v>0</v>
      </c>
      <c r="AW225" s="73">
        <f t="shared" si="71"/>
        <v>0</v>
      </c>
      <c r="AX225" s="73">
        <f t="shared" si="72"/>
        <v>0</v>
      </c>
      <c r="AY225" s="113">
        <f t="shared" si="73"/>
        <v>0</v>
      </c>
      <c r="AZ225"/>
      <c r="BA225"/>
      <c r="BB225"/>
      <c r="BC225" s="73">
        <f t="shared" si="74"/>
        <v>0</v>
      </c>
      <c r="BD225"/>
      <c r="BE225" s="73" t="str">
        <f t="shared" si="75"/>
        <v>JUIST</v>
      </c>
      <c r="BF225"/>
      <c r="BG225"/>
      <c r="BH225"/>
    </row>
    <row r="226" spans="2:60" s="73" customFormat="1" ht="16" thickBot="1" x14ac:dyDescent="0.25">
      <c r="B226" s="143"/>
      <c r="C226" s="143"/>
      <c r="D226" s="143"/>
      <c r="E226" s="143"/>
      <c r="F226" s="144"/>
      <c r="G226" s="146"/>
      <c r="H226" s="146"/>
      <c r="I226" s="146"/>
      <c r="J226" s="223"/>
      <c r="K226" s="219"/>
      <c r="AU226" s="113">
        <f t="shared" si="69"/>
        <v>0</v>
      </c>
      <c r="AV226" s="73">
        <f t="shared" si="70"/>
        <v>0</v>
      </c>
      <c r="AW226" s="73">
        <f t="shared" si="71"/>
        <v>0</v>
      </c>
      <c r="AX226" s="73">
        <f t="shared" si="72"/>
        <v>0</v>
      </c>
      <c r="AY226" s="113">
        <f t="shared" si="73"/>
        <v>0</v>
      </c>
      <c r="AZ226"/>
      <c r="BA226"/>
      <c r="BB226"/>
      <c r="BC226" s="73">
        <f t="shared" si="74"/>
        <v>0</v>
      </c>
      <c r="BD226"/>
      <c r="BE226" s="73" t="str">
        <f t="shared" si="75"/>
        <v>JUIST</v>
      </c>
      <c r="BF226"/>
      <c r="BG226"/>
      <c r="BH226"/>
    </row>
    <row r="227" spans="2:60" s="73" customFormat="1" ht="16" thickBot="1" x14ac:dyDescent="0.25">
      <c r="B227" s="143"/>
      <c r="C227" s="143"/>
      <c r="D227" s="143"/>
      <c r="E227" s="143"/>
      <c r="F227" s="144"/>
      <c r="G227" s="146"/>
      <c r="H227" s="146"/>
      <c r="I227" s="146"/>
      <c r="J227" s="223"/>
      <c r="K227" s="219"/>
      <c r="AU227" s="113">
        <f t="shared" si="69"/>
        <v>0</v>
      </c>
      <c r="AV227" s="73">
        <f t="shared" si="70"/>
        <v>0</v>
      </c>
      <c r="AW227" s="73">
        <f t="shared" si="71"/>
        <v>0</v>
      </c>
      <c r="AX227" s="73">
        <f t="shared" si="72"/>
        <v>0</v>
      </c>
      <c r="AY227" s="113">
        <f t="shared" si="73"/>
        <v>0</v>
      </c>
      <c r="AZ227"/>
      <c r="BA227"/>
      <c r="BB227"/>
      <c r="BC227" s="73">
        <f t="shared" si="74"/>
        <v>0</v>
      </c>
      <c r="BD227"/>
      <c r="BE227" s="73" t="str">
        <f t="shared" si="75"/>
        <v>JUIST</v>
      </c>
      <c r="BF227"/>
      <c r="BG227"/>
      <c r="BH227"/>
    </row>
    <row r="228" spans="2:60" s="73" customFormat="1" ht="16" thickBot="1" x14ac:dyDescent="0.25">
      <c r="B228" s="143"/>
      <c r="C228" s="143"/>
      <c r="D228" s="143"/>
      <c r="E228" s="143"/>
      <c r="F228" s="144"/>
      <c r="G228" s="146"/>
      <c r="H228" s="146"/>
      <c r="I228" s="146"/>
      <c r="J228" s="223"/>
      <c r="K228" s="219"/>
      <c r="AU228" s="113">
        <f t="shared" si="69"/>
        <v>0</v>
      </c>
      <c r="AV228" s="73">
        <f t="shared" si="70"/>
        <v>0</v>
      </c>
      <c r="AW228" s="73">
        <f t="shared" si="71"/>
        <v>0</v>
      </c>
      <c r="AX228" s="73">
        <f t="shared" si="72"/>
        <v>0</v>
      </c>
      <c r="AY228" s="113">
        <f t="shared" si="73"/>
        <v>0</v>
      </c>
      <c r="AZ228"/>
      <c r="BA228"/>
      <c r="BB228"/>
      <c r="BC228" s="73">
        <f t="shared" si="74"/>
        <v>0</v>
      </c>
      <c r="BD228"/>
      <c r="BE228" s="73" t="str">
        <f t="shared" si="75"/>
        <v>JUIST</v>
      </c>
      <c r="BF228"/>
      <c r="BG228"/>
      <c r="BH228"/>
    </row>
    <row r="229" spans="2:60" s="73" customFormat="1" ht="16" thickBot="1" x14ac:dyDescent="0.25">
      <c r="B229" s="143"/>
      <c r="C229" s="143"/>
      <c r="D229" s="143"/>
      <c r="E229" s="143"/>
      <c r="F229" s="144"/>
      <c r="G229" s="146"/>
      <c r="H229" s="146"/>
      <c r="I229" s="146"/>
      <c r="J229" s="223"/>
      <c r="K229" s="219"/>
      <c r="AU229" s="113">
        <f t="shared" si="69"/>
        <v>0</v>
      </c>
      <c r="AV229" s="73">
        <f t="shared" si="70"/>
        <v>0</v>
      </c>
      <c r="AW229" s="73">
        <f t="shared" si="71"/>
        <v>0</v>
      </c>
      <c r="AX229" s="73">
        <f t="shared" si="72"/>
        <v>0</v>
      </c>
      <c r="AY229" s="113">
        <f t="shared" si="73"/>
        <v>0</v>
      </c>
      <c r="AZ229"/>
      <c r="BA229"/>
      <c r="BB229"/>
      <c r="BC229" s="73">
        <f t="shared" si="74"/>
        <v>0</v>
      </c>
      <c r="BD229"/>
      <c r="BE229" s="73" t="str">
        <f t="shared" si="75"/>
        <v>JUIST</v>
      </c>
      <c r="BF229"/>
      <c r="BG229"/>
      <c r="BH229"/>
    </row>
    <row r="230" spans="2:60" ht="16" thickBot="1" x14ac:dyDescent="0.25">
      <c r="B230" s="143"/>
      <c r="C230" s="143"/>
      <c r="D230" s="143"/>
      <c r="E230" s="143"/>
      <c r="F230" s="144"/>
      <c r="G230" s="146"/>
      <c r="H230" s="146"/>
      <c r="I230" s="146"/>
      <c r="J230" s="219"/>
      <c r="K230" s="220"/>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113">
        <f t="shared" si="69"/>
        <v>0</v>
      </c>
      <c r="AV230" s="73">
        <f t="shared" si="70"/>
        <v>0</v>
      </c>
      <c r="AW230" s="73">
        <f t="shared" si="71"/>
        <v>0</v>
      </c>
      <c r="AX230" s="73">
        <f t="shared" si="72"/>
        <v>0</v>
      </c>
      <c r="AY230" s="113">
        <f t="shared" si="73"/>
        <v>0</v>
      </c>
      <c r="AZ230" s="73"/>
      <c r="BA230" s="73"/>
      <c r="BB230" s="73"/>
      <c r="BC230" s="73">
        <f t="shared" ref="BC230:BC238" si="76">SUM(AV230:AX230)</f>
        <v>0</v>
      </c>
      <c r="BD230" s="73"/>
      <c r="BE230" s="73" t="str">
        <f t="shared" ref="BE230:BE238" si="77">IF(BC230&gt;1,"FOUT","JUIST")</f>
        <v>JUIST</v>
      </c>
    </row>
    <row r="231" spans="2:60" ht="16" thickBot="1" x14ac:dyDescent="0.25">
      <c r="B231" s="143"/>
      <c r="C231" s="143"/>
      <c r="D231" s="143"/>
      <c r="E231" s="143"/>
      <c r="F231" s="144"/>
      <c r="G231" s="146"/>
      <c r="H231" s="146"/>
      <c r="I231" s="146"/>
      <c r="J231" s="219"/>
      <c r="K231" s="220"/>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113">
        <f t="shared" si="69"/>
        <v>0</v>
      </c>
      <c r="AV231" s="73">
        <f t="shared" si="70"/>
        <v>0</v>
      </c>
      <c r="AW231" s="73">
        <f t="shared" si="71"/>
        <v>0</v>
      </c>
      <c r="AX231" s="73">
        <f t="shared" si="72"/>
        <v>0</v>
      </c>
      <c r="AY231" s="113">
        <f t="shared" si="73"/>
        <v>0</v>
      </c>
      <c r="AZ231" s="73"/>
      <c r="BA231" s="73"/>
      <c r="BB231" s="73"/>
      <c r="BC231" s="73">
        <f t="shared" si="76"/>
        <v>0</v>
      </c>
      <c r="BD231" s="73"/>
      <c r="BE231" s="73" t="str">
        <f t="shared" si="77"/>
        <v>JUIST</v>
      </c>
    </row>
    <row r="232" spans="2:60" ht="16" thickBot="1" x14ac:dyDescent="0.25">
      <c r="B232" s="143"/>
      <c r="C232" s="143"/>
      <c r="D232" s="143"/>
      <c r="E232" s="143"/>
      <c r="F232" s="144"/>
      <c r="G232" s="146"/>
      <c r="H232" s="146"/>
      <c r="I232" s="146"/>
      <c r="J232" s="219"/>
      <c r="K232" s="220"/>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113">
        <f t="shared" si="69"/>
        <v>0</v>
      </c>
      <c r="AV232" s="73">
        <f t="shared" si="70"/>
        <v>0</v>
      </c>
      <c r="AW232" s="73">
        <f t="shared" si="71"/>
        <v>0</v>
      </c>
      <c r="AX232" s="73">
        <f t="shared" si="72"/>
        <v>0</v>
      </c>
      <c r="AY232" s="113">
        <f t="shared" si="73"/>
        <v>0</v>
      </c>
      <c r="AZ232" s="73"/>
      <c r="BA232" s="73"/>
      <c r="BB232" s="73"/>
      <c r="BC232" s="73">
        <f t="shared" si="76"/>
        <v>0</v>
      </c>
      <c r="BD232" s="73"/>
      <c r="BE232" s="73" t="str">
        <f t="shared" si="77"/>
        <v>JUIST</v>
      </c>
    </row>
    <row r="233" spans="2:60" ht="16" thickBot="1" x14ac:dyDescent="0.25">
      <c r="B233" s="143"/>
      <c r="C233" s="143"/>
      <c r="D233" s="143"/>
      <c r="E233" s="143"/>
      <c r="F233" s="144"/>
      <c r="G233" s="146"/>
      <c r="H233" s="146"/>
      <c r="I233" s="146"/>
      <c r="J233" s="219"/>
      <c r="K233" s="220"/>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113">
        <f t="shared" si="69"/>
        <v>0</v>
      </c>
      <c r="AV233" s="73">
        <f t="shared" si="70"/>
        <v>0</v>
      </c>
      <c r="AW233" s="73">
        <f t="shared" si="71"/>
        <v>0</v>
      </c>
      <c r="AX233" s="73">
        <f t="shared" si="72"/>
        <v>0</v>
      </c>
      <c r="AY233" s="113">
        <f t="shared" si="73"/>
        <v>0</v>
      </c>
      <c r="AZ233" s="73"/>
      <c r="BA233" s="73"/>
      <c r="BB233" s="73"/>
      <c r="BC233" s="73">
        <f t="shared" si="76"/>
        <v>0</v>
      </c>
      <c r="BD233" s="73"/>
      <c r="BE233" s="73" t="str">
        <f t="shared" si="77"/>
        <v>JUIST</v>
      </c>
    </row>
    <row r="234" spans="2:60" ht="16" thickBot="1" x14ac:dyDescent="0.25">
      <c r="B234" s="143"/>
      <c r="C234" s="143"/>
      <c r="D234" s="143"/>
      <c r="E234" s="143"/>
      <c r="F234" s="144"/>
      <c r="G234" s="146"/>
      <c r="H234" s="146"/>
      <c r="I234" s="146"/>
      <c r="J234" s="219"/>
      <c r="K234" s="220"/>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113">
        <f t="shared" si="69"/>
        <v>0</v>
      </c>
      <c r="AV234" s="73">
        <f t="shared" si="70"/>
        <v>0</v>
      </c>
      <c r="AW234" s="73">
        <f t="shared" si="71"/>
        <v>0</v>
      </c>
      <c r="AX234" s="73">
        <f t="shared" si="72"/>
        <v>0</v>
      </c>
      <c r="AY234" s="113">
        <f t="shared" si="73"/>
        <v>0</v>
      </c>
      <c r="AZ234" s="73"/>
      <c r="BA234" s="73"/>
      <c r="BB234" s="73"/>
      <c r="BC234" s="73">
        <f t="shared" si="76"/>
        <v>0</v>
      </c>
      <c r="BD234" s="73"/>
      <c r="BE234" s="73" t="str">
        <f t="shared" si="77"/>
        <v>JUIST</v>
      </c>
    </row>
    <row r="235" spans="2:60" ht="16" thickBot="1" x14ac:dyDescent="0.25">
      <c r="B235" s="143"/>
      <c r="C235" s="143"/>
      <c r="D235" s="143"/>
      <c r="E235" s="143"/>
      <c r="F235" s="144"/>
      <c r="G235" s="146"/>
      <c r="H235" s="146"/>
      <c r="I235" s="146"/>
      <c r="J235" s="219"/>
      <c r="K235" s="220"/>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113">
        <f t="shared" si="69"/>
        <v>0</v>
      </c>
      <c r="AV235" s="73">
        <f t="shared" si="70"/>
        <v>0</v>
      </c>
      <c r="AW235" s="73">
        <f t="shared" si="71"/>
        <v>0</v>
      </c>
      <c r="AX235" s="73">
        <f t="shared" si="72"/>
        <v>0</v>
      </c>
      <c r="AY235" s="113">
        <f t="shared" si="73"/>
        <v>0</v>
      </c>
      <c r="AZ235" s="73"/>
      <c r="BA235" s="73"/>
      <c r="BB235" s="73"/>
      <c r="BC235" s="73">
        <f t="shared" si="76"/>
        <v>0</v>
      </c>
      <c r="BD235" s="73"/>
      <c r="BE235" s="73" t="str">
        <f t="shared" si="77"/>
        <v>JUIST</v>
      </c>
    </row>
    <row r="236" spans="2:60" ht="16" thickBot="1" x14ac:dyDescent="0.25">
      <c r="B236" s="143"/>
      <c r="C236" s="143"/>
      <c r="D236" s="143"/>
      <c r="E236" s="143"/>
      <c r="F236" s="144"/>
      <c r="G236" s="146"/>
      <c r="H236" s="146"/>
      <c r="I236" s="146"/>
      <c r="J236" s="219"/>
      <c r="K236" s="220"/>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113">
        <f t="shared" si="69"/>
        <v>0</v>
      </c>
      <c r="AV236" s="73">
        <f t="shared" si="70"/>
        <v>0</v>
      </c>
      <c r="AW236" s="73">
        <f t="shared" si="71"/>
        <v>0</v>
      </c>
      <c r="AX236" s="73">
        <f t="shared" si="72"/>
        <v>0</v>
      </c>
      <c r="AY236" s="113">
        <f t="shared" si="73"/>
        <v>0</v>
      </c>
      <c r="AZ236" s="73"/>
      <c r="BA236" s="73"/>
      <c r="BB236" s="73"/>
      <c r="BC236" s="73">
        <f t="shared" si="76"/>
        <v>0</v>
      </c>
      <c r="BD236" s="73"/>
      <c r="BE236" s="73" t="str">
        <f t="shared" si="77"/>
        <v>JUIST</v>
      </c>
    </row>
    <row r="237" spans="2:60" ht="16" thickBot="1" x14ac:dyDescent="0.25">
      <c r="B237" s="143"/>
      <c r="C237" s="143"/>
      <c r="D237" s="143"/>
      <c r="E237" s="143"/>
      <c r="F237" s="144"/>
      <c r="G237" s="146"/>
      <c r="H237" s="146"/>
      <c r="I237" s="146"/>
      <c r="J237" s="219"/>
      <c r="K237" s="220"/>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113">
        <f t="shared" si="69"/>
        <v>0</v>
      </c>
      <c r="AV237" s="73">
        <f t="shared" si="70"/>
        <v>0</v>
      </c>
      <c r="AW237" s="73">
        <f t="shared" si="71"/>
        <v>0</v>
      </c>
      <c r="AX237" s="73">
        <f t="shared" si="72"/>
        <v>0</v>
      </c>
      <c r="AY237" s="113">
        <f t="shared" si="73"/>
        <v>0</v>
      </c>
      <c r="AZ237" s="73"/>
      <c r="BA237" s="73"/>
      <c r="BB237" s="73"/>
      <c r="BC237" s="73">
        <f t="shared" si="76"/>
        <v>0</v>
      </c>
      <c r="BD237" s="73"/>
      <c r="BE237" s="73" t="str">
        <f t="shared" si="77"/>
        <v>JUIST</v>
      </c>
      <c r="BF237" s="73"/>
      <c r="BG237" s="73"/>
      <c r="BH237" s="73"/>
    </row>
    <row r="238" spans="2:60" ht="16" thickBot="1" x14ac:dyDescent="0.25">
      <c r="B238" s="143"/>
      <c r="C238" s="143"/>
      <c r="D238" s="143"/>
      <c r="E238" s="143"/>
      <c r="F238" s="144"/>
      <c r="G238" s="146"/>
      <c r="H238" s="146"/>
      <c r="I238" s="146"/>
      <c r="J238" s="219"/>
      <c r="K238" s="220"/>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113">
        <f t="shared" si="69"/>
        <v>0</v>
      </c>
      <c r="AV238" s="73">
        <f t="shared" si="70"/>
        <v>0</v>
      </c>
      <c r="AW238" s="73">
        <f t="shared" si="71"/>
        <v>0</v>
      </c>
      <c r="AX238" s="73">
        <f t="shared" si="72"/>
        <v>0</v>
      </c>
      <c r="AY238" s="113">
        <f t="shared" si="73"/>
        <v>0</v>
      </c>
      <c r="AZ238" s="73"/>
      <c r="BA238" s="73"/>
      <c r="BB238" s="73"/>
      <c r="BC238" s="73">
        <f t="shared" si="76"/>
        <v>0</v>
      </c>
      <c r="BD238" s="73"/>
      <c r="BE238" s="73" t="str">
        <f t="shared" si="77"/>
        <v>JUIST</v>
      </c>
    </row>
    <row r="239" spans="2:60" x14ac:dyDescent="0.2">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113">
        <f>SUM(AU219:AU238)</f>
        <v>0</v>
      </c>
      <c r="AV239" s="113">
        <f t="shared" ref="AV239:AX239" si="78">SUM(AV219:AV238)</f>
        <v>0</v>
      </c>
      <c r="AW239" s="113">
        <f t="shared" si="78"/>
        <v>0</v>
      </c>
      <c r="AX239" s="113">
        <f t="shared" si="78"/>
        <v>0</v>
      </c>
      <c r="AY239" s="113"/>
      <c r="AZ239" s="73"/>
      <c r="BA239" s="73"/>
      <c r="BB239" s="73"/>
      <c r="BC239" s="73"/>
      <c r="BD239" s="73"/>
      <c r="BE239" s="73"/>
      <c r="BF239" s="73"/>
      <c r="BG239" s="73"/>
      <c r="BH239" s="73"/>
    </row>
    <row r="240" spans="2:60" x14ac:dyDescent="0.2">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row>
    <row r="241" spans="14:45" x14ac:dyDescent="0.2">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row>
  </sheetData>
  <sheetProtection algorithmName="SHA-512" hashValue="SzxRjcuSWhzXQmvBgkLlSCABMYq2Na6DWHYLLG7/rtXfYu4DjEJDKRlAc7pkYb0j3dx0eae9Iv5LMZBnfaLNHA==" saltValue="fLV94zq68vR84MDfgz87Ew==" spinCount="100000" sheet="1" objects="1" scenarios="1"/>
  <mergeCells count="320">
    <mergeCell ref="D98:H98"/>
    <mergeCell ref="D179:H179"/>
    <mergeCell ref="D180:H180"/>
    <mergeCell ref="D181:H181"/>
    <mergeCell ref="D182:H182"/>
    <mergeCell ref="D183:H183"/>
    <mergeCell ref="D184:H184"/>
    <mergeCell ref="D185:H185"/>
    <mergeCell ref="D186:H186"/>
    <mergeCell ref="C159:E159"/>
    <mergeCell ref="C160:E160"/>
    <mergeCell ref="C161:E161"/>
    <mergeCell ref="D178:H178"/>
    <mergeCell ref="F110:I110"/>
    <mergeCell ref="F111:I111"/>
    <mergeCell ref="F112:I112"/>
    <mergeCell ref="D134:H134"/>
    <mergeCell ref="A169:G169"/>
    <mergeCell ref="A146:A167"/>
    <mergeCell ref="B146:I146"/>
    <mergeCell ref="C147:E147"/>
    <mergeCell ref="F147:I147"/>
    <mergeCell ref="C148:E148"/>
    <mergeCell ref="F148:I148"/>
    <mergeCell ref="J216:K216"/>
    <mergeCell ref="D188:H188"/>
    <mergeCell ref="D174:H174"/>
    <mergeCell ref="D176:H176"/>
    <mergeCell ref="D143:H143"/>
    <mergeCell ref="D177:H177"/>
    <mergeCell ref="B213:K214"/>
    <mergeCell ref="D22:H22"/>
    <mergeCell ref="D23:H23"/>
    <mergeCell ref="D24:H24"/>
    <mergeCell ref="D25:H25"/>
    <mergeCell ref="D26:H26"/>
    <mergeCell ref="F199:I199"/>
    <mergeCell ref="F200:I200"/>
    <mergeCell ref="F201:I201"/>
    <mergeCell ref="F202:I202"/>
    <mergeCell ref="D99:H99"/>
    <mergeCell ref="D100:H100"/>
    <mergeCell ref="D101:H101"/>
    <mergeCell ref="D102:H102"/>
    <mergeCell ref="D103:H103"/>
    <mergeCell ref="F118:I118"/>
    <mergeCell ref="C110:E110"/>
    <mergeCell ref="C111:E111"/>
    <mergeCell ref="C193:E193"/>
    <mergeCell ref="C194:E194"/>
    <mergeCell ref="C195:E195"/>
    <mergeCell ref="F193:I193"/>
    <mergeCell ref="F194:I194"/>
    <mergeCell ref="F195:I195"/>
    <mergeCell ref="D187:H187"/>
    <mergeCell ref="F73:I73"/>
    <mergeCell ref="F74:I74"/>
    <mergeCell ref="F75:I75"/>
    <mergeCell ref="D94:H94"/>
    <mergeCell ref="D95:H95"/>
    <mergeCell ref="D96:H96"/>
    <mergeCell ref="D97:H97"/>
    <mergeCell ref="D92:H92"/>
    <mergeCell ref="D85:H85"/>
    <mergeCell ref="D86:H86"/>
    <mergeCell ref="C75:E75"/>
    <mergeCell ref="B77:I77"/>
    <mergeCell ref="D83:H83"/>
    <mergeCell ref="D84:H84"/>
    <mergeCell ref="D87:H87"/>
    <mergeCell ref="D88:H88"/>
    <mergeCell ref="D81:H81"/>
    <mergeCell ref="B78:I78"/>
    <mergeCell ref="A171:A188"/>
    <mergeCell ref="D172:H172"/>
    <mergeCell ref="D173:H173"/>
    <mergeCell ref="C211:E211"/>
    <mergeCell ref="F211:I211"/>
    <mergeCell ref="A190:A211"/>
    <mergeCell ref="B190:I190"/>
    <mergeCell ref="C191:E191"/>
    <mergeCell ref="F191:I191"/>
    <mergeCell ref="C192:E192"/>
    <mergeCell ref="F192:I192"/>
    <mergeCell ref="C207:E207"/>
    <mergeCell ref="F207:I207"/>
    <mergeCell ref="C208:E208"/>
    <mergeCell ref="F208:I208"/>
    <mergeCell ref="C209:E209"/>
    <mergeCell ref="F209:I209"/>
    <mergeCell ref="C210:E210"/>
    <mergeCell ref="B171:I171"/>
    <mergeCell ref="D175:H175"/>
    <mergeCell ref="C198:E198"/>
    <mergeCell ref="C199:E199"/>
    <mergeCell ref="C200:E200"/>
    <mergeCell ref="C201:E201"/>
    <mergeCell ref="D144:H144"/>
    <mergeCell ref="B170:I170"/>
    <mergeCell ref="F121:I121"/>
    <mergeCell ref="C122:E122"/>
    <mergeCell ref="F122:I122"/>
    <mergeCell ref="C123:E123"/>
    <mergeCell ref="F123:I123"/>
    <mergeCell ref="B107:I107"/>
    <mergeCell ref="C113:E113"/>
    <mergeCell ref="C114:E114"/>
    <mergeCell ref="C115:E115"/>
    <mergeCell ref="C116:E116"/>
    <mergeCell ref="D132:H132"/>
    <mergeCell ref="C128:E128"/>
    <mergeCell ref="F128:I128"/>
    <mergeCell ref="C109:E109"/>
    <mergeCell ref="F109:I109"/>
    <mergeCell ref="C119:E119"/>
    <mergeCell ref="F119:I119"/>
    <mergeCell ref="C120:E120"/>
    <mergeCell ref="F120:I120"/>
    <mergeCell ref="C121:E121"/>
    <mergeCell ref="F127:I127"/>
    <mergeCell ref="C163:E163"/>
    <mergeCell ref="F163:I163"/>
    <mergeCell ref="C164:E164"/>
    <mergeCell ref="C162:E162"/>
    <mergeCell ref="F149:I149"/>
    <mergeCell ref="F150:I150"/>
    <mergeCell ref="F157:I157"/>
    <mergeCell ref="F158:I158"/>
    <mergeCell ref="F159:I159"/>
    <mergeCell ref="F160:I160"/>
    <mergeCell ref="F161:I161"/>
    <mergeCell ref="F162:I162"/>
    <mergeCell ref="C158:E158"/>
    <mergeCell ref="A131:A144"/>
    <mergeCell ref="A168:J168"/>
    <mergeCell ref="D133:H133"/>
    <mergeCell ref="C108:E108"/>
    <mergeCell ref="F108:I108"/>
    <mergeCell ref="C124:E124"/>
    <mergeCell ref="F124:I124"/>
    <mergeCell ref="F113:I113"/>
    <mergeCell ref="F114:I114"/>
    <mergeCell ref="F115:I115"/>
    <mergeCell ref="F116:I116"/>
    <mergeCell ref="F117:I117"/>
    <mergeCell ref="C117:E117"/>
    <mergeCell ref="A106:A128"/>
    <mergeCell ref="B130:I130"/>
    <mergeCell ref="B131:I131"/>
    <mergeCell ref="B106:I106"/>
    <mergeCell ref="C125:E125"/>
    <mergeCell ref="F125:I125"/>
    <mergeCell ref="C126:E126"/>
    <mergeCell ref="F126:I126"/>
    <mergeCell ref="C127:E127"/>
    <mergeCell ref="C118:E118"/>
    <mergeCell ref="C112:E112"/>
    <mergeCell ref="J237:K237"/>
    <mergeCell ref="J238:K238"/>
    <mergeCell ref="J231:K231"/>
    <mergeCell ref="J236:K236"/>
    <mergeCell ref="J232:K232"/>
    <mergeCell ref="J234:K234"/>
    <mergeCell ref="J233:K233"/>
    <mergeCell ref="J235:K235"/>
    <mergeCell ref="J218:K218"/>
    <mergeCell ref="J219:K219"/>
    <mergeCell ref="J220:K220"/>
    <mergeCell ref="J230:K230"/>
    <mergeCell ref="J222:K222"/>
    <mergeCell ref="J223:K223"/>
    <mergeCell ref="J224:K224"/>
    <mergeCell ref="J225:K225"/>
    <mergeCell ref="J226:K226"/>
    <mergeCell ref="J227:K227"/>
    <mergeCell ref="J228:K228"/>
    <mergeCell ref="J229:K229"/>
    <mergeCell ref="J221:K221"/>
    <mergeCell ref="A78:A104"/>
    <mergeCell ref="A6:A30"/>
    <mergeCell ref="D93:H93"/>
    <mergeCell ref="D104:H104"/>
    <mergeCell ref="D89:H89"/>
    <mergeCell ref="D90:H90"/>
    <mergeCell ref="B6:I6"/>
    <mergeCell ref="B7:I7"/>
    <mergeCell ref="A54:A75"/>
    <mergeCell ref="C59:E59"/>
    <mergeCell ref="C60:E60"/>
    <mergeCell ref="C61:E61"/>
    <mergeCell ref="C62:E62"/>
    <mergeCell ref="C63:E63"/>
    <mergeCell ref="C64:E64"/>
    <mergeCell ref="C65:E65"/>
    <mergeCell ref="C66:E66"/>
    <mergeCell ref="C67:E67"/>
    <mergeCell ref="C68:E68"/>
    <mergeCell ref="C69:E69"/>
    <mergeCell ref="C70:E70"/>
    <mergeCell ref="F62:I62"/>
    <mergeCell ref="F63:I63"/>
    <mergeCell ref="F64:I64"/>
    <mergeCell ref="D8:H8"/>
    <mergeCell ref="D19:H19"/>
    <mergeCell ref="D30:H30"/>
    <mergeCell ref="D9:H9"/>
    <mergeCell ref="D10:H10"/>
    <mergeCell ref="D13:H13"/>
    <mergeCell ref="D12:H12"/>
    <mergeCell ref="D14:H14"/>
    <mergeCell ref="D15:H15"/>
    <mergeCell ref="D11:H11"/>
    <mergeCell ref="D21:H21"/>
    <mergeCell ref="D27:H27"/>
    <mergeCell ref="D28:H28"/>
    <mergeCell ref="D91:H91"/>
    <mergeCell ref="D82:H82"/>
    <mergeCell ref="D79:H79"/>
    <mergeCell ref="D80:H80"/>
    <mergeCell ref="C38:I38"/>
    <mergeCell ref="C36:I36"/>
    <mergeCell ref="C39:I39"/>
    <mergeCell ref="C33:I33"/>
    <mergeCell ref="C35:I35"/>
    <mergeCell ref="F55:I55"/>
    <mergeCell ref="F56:I56"/>
    <mergeCell ref="F57:I57"/>
    <mergeCell ref="F58:I58"/>
    <mergeCell ref="F59:I59"/>
    <mergeCell ref="F60:I60"/>
    <mergeCell ref="C57:E57"/>
    <mergeCell ref="C58:E58"/>
    <mergeCell ref="C50:I50"/>
    <mergeCell ref="C52:I52"/>
    <mergeCell ref="C34:I34"/>
    <mergeCell ref="C37:I37"/>
    <mergeCell ref="F65:I65"/>
    <mergeCell ref="F66:I66"/>
    <mergeCell ref="F67:I67"/>
    <mergeCell ref="A1:I1"/>
    <mergeCell ref="A2:I2"/>
    <mergeCell ref="A3:I3"/>
    <mergeCell ref="F151:I151"/>
    <mergeCell ref="F152:I152"/>
    <mergeCell ref="F153:I153"/>
    <mergeCell ref="F154:I154"/>
    <mergeCell ref="F155:I155"/>
    <mergeCell ref="F156:I156"/>
    <mergeCell ref="D135:H135"/>
    <mergeCell ref="D136:H136"/>
    <mergeCell ref="A4:I4"/>
    <mergeCell ref="B32:I32"/>
    <mergeCell ref="A32:A52"/>
    <mergeCell ref="C55:E55"/>
    <mergeCell ref="C56:E56"/>
    <mergeCell ref="C71:E71"/>
    <mergeCell ref="C72:E72"/>
    <mergeCell ref="C73:E73"/>
    <mergeCell ref="C74:E74"/>
    <mergeCell ref="F61:I61"/>
    <mergeCell ref="B54:I54"/>
    <mergeCell ref="D16:H16"/>
    <mergeCell ref="D17:H17"/>
    <mergeCell ref="C40:I40"/>
    <mergeCell ref="C42:I42"/>
    <mergeCell ref="C43:I43"/>
    <mergeCell ref="D18:H18"/>
    <mergeCell ref="D29:H29"/>
    <mergeCell ref="D20:H20"/>
    <mergeCell ref="F68:I68"/>
    <mergeCell ref="F69:I69"/>
    <mergeCell ref="F70:I70"/>
    <mergeCell ref="F71:I71"/>
    <mergeCell ref="F72:I72"/>
    <mergeCell ref="D137:H137"/>
    <mergeCell ref="D138:H138"/>
    <mergeCell ref="D139:H139"/>
    <mergeCell ref="D140:H140"/>
    <mergeCell ref="D141:H141"/>
    <mergeCell ref="D142:H142"/>
    <mergeCell ref="C216:C217"/>
    <mergeCell ref="D216:D217"/>
    <mergeCell ref="E216:E217"/>
    <mergeCell ref="F216:F217"/>
    <mergeCell ref="G217:G218"/>
    <mergeCell ref="H217:H218"/>
    <mergeCell ref="C167:E167"/>
    <mergeCell ref="F167:I167"/>
    <mergeCell ref="C196:E196"/>
    <mergeCell ref="C197:E197"/>
    <mergeCell ref="C165:E165"/>
    <mergeCell ref="F165:I165"/>
    <mergeCell ref="C166:E166"/>
    <mergeCell ref="F166:I166"/>
    <mergeCell ref="B215:K215"/>
    <mergeCell ref="A189:G189"/>
    <mergeCell ref="F210:I210"/>
    <mergeCell ref="I217:I218"/>
    <mergeCell ref="C149:E149"/>
    <mergeCell ref="C150:E150"/>
    <mergeCell ref="C151:E151"/>
    <mergeCell ref="C152:E152"/>
    <mergeCell ref="C153:E153"/>
    <mergeCell ref="C154:E154"/>
    <mergeCell ref="C155:E155"/>
    <mergeCell ref="C156:E156"/>
    <mergeCell ref="C202:E202"/>
    <mergeCell ref="C203:E203"/>
    <mergeCell ref="C204:E204"/>
    <mergeCell ref="C205:E205"/>
    <mergeCell ref="C206:E206"/>
    <mergeCell ref="F196:I196"/>
    <mergeCell ref="F197:I197"/>
    <mergeCell ref="F198:I198"/>
    <mergeCell ref="F164:I164"/>
    <mergeCell ref="F203:I203"/>
    <mergeCell ref="F204:I204"/>
    <mergeCell ref="F205:I205"/>
    <mergeCell ref="F206:I206"/>
    <mergeCell ref="C157:E157"/>
  </mergeCells>
  <conditionalFormatting sqref="C55">
    <cfRule type="colorScale" priority="84">
      <colorScale>
        <cfvo type="min"/>
        <cfvo type="percentile" val="50"/>
        <cfvo type="max"/>
        <color rgb="FFF8696B"/>
        <color rgb="FFFFEB84"/>
        <color rgb="FF63BE7B"/>
      </colorScale>
    </cfRule>
  </conditionalFormatting>
  <conditionalFormatting sqref="F55">
    <cfRule type="colorScale" priority="83">
      <colorScale>
        <cfvo type="min"/>
        <cfvo type="percentile" val="50"/>
        <cfvo type="max"/>
        <color rgb="FFF8696B"/>
        <color rgb="FFFFEB84"/>
        <color rgb="FF63BE7B"/>
      </colorScale>
    </cfRule>
  </conditionalFormatting>
  <conditionalFormatting sqref="G217:I217">
    <cfRule type="colorScale" priority="74">
      <colorScale>
        <cfvo type="min"/>
        <cfvo type="percentile" val="50"/>
        <cfvo type="max"/>
        <color rgb="FFF8696B"/>
        <color rgb="FFFFEB84"/>
        <color rgb="FF63BE7B"/>
      </colorScale>
    </cfRule>
  </conditionalFormatting>
  <conditionalFormatting sqref="B7">
    <cfRule type="colorScale" priority="63">
      <colorScale>
        <cfvo type="min"/>
        <cfvo type="percentile" val="50"/>
        <cfvo type="max"/>
        <color rgb="FFF8696B"/>
        <color rgb="FFFFEB84"/>
        <color rgb="FF63BE7B"/>
      </colorScale>
    </cfRule>
  </conditionalFormatting>
  <conditionalFormatting sqref="B78">
    <cfRule type="colorScale" priority="53">
      <colorScale>
        <cfvo type="min"/>
        <cfvo type="percentile" val="50"/>
        <cfvo type="max"/>
        <color rgb="FFF8696B"/>
        <color rgb="FFFFEB84"/>
        <color rgb="FF63BE7B"/>
      </colorScale>
    </cfRule>
  </conditionalFormatting>
  <conditionalFormatting sqref="B131">
    <cfRule type="colorScale" priority="52">
      <colorScale>
        <cfvo type="min"/>
        <cfvo type="percentile" val="50"/>
        <cfvo type="max"/>
        <color rgb="FFF8696B"/>
        <color rgb="FFFFEB84"/>
        <color rgb="FF63BE7B"/>
      </colorScale>
    </cfRule>
  </conditionalFormatting>
  <conditionalFormatting sqref="B171">
    <cfRule type="colorScale" priority="51">
      <colorScale>
        <cfvo type="min"/>
        <cfvo type="percentile" val="50"/>
        <cfvo type="max"/>
        <color rgb="FFF8696B"/>
        <color rgb="FFFFEB84"/>
        <color rgb="FF63BE7B"/>
      </colorScale>
    </cfRule>
  </conditionalFormatting>
  <conditionalFormatting sqref="C108">
    <cfRule type="colorScale" priority="50">
      <colorScale>
        <cfvo type="min"/>
        <cfvo type="percentile" val="50"/>
        <cfvo type="max"/>
        <color rgb="FFF8696B"/>
        <color rgb="FFFFEB84"/>
        <color rgb="FF63BE7B"/>
      </colorScale>
    </cfRule>
  </conditionalFormatting>
  <conditionalFormatting sqref="F108">
    <cfRule type="colorScale" priority="49">
      <colorScale>
        <cfvo type="min"/>
        <cfvo type="percentile" val="50"/>
        <cfvo type="max"/>
        <color rgb="FFF8696B"/>
        <color rgb="FFFFEB84"/>
        <color rgb="FF63BE7B"/>
      </colorScale>
    </cfRule>
  </conditionalFormatting>
  <conditionalFormatting sqref="B106">
    <cfRule type="colorScale" priority="48">
      <colorScale>
        <cfvo type="min"/>
        <cfvo type="percentile" val="50"/>
        <cfvo type="max"/>
        <color rgb="FFF8696B"/>
        <color rgb="FFFFEB84"/>
        <color rgb="FF63BE7B"/>
      </colorScale>
    </cfRule>
  </conditionalFormatting>
  <conditionalFormatting sqref="C147">
    <cfRule type="colorScale" priority="47">
      <colorScale>
        <cfvo type="min"/>
        <cfvo type="percentile" val="50"/>
        <cfvo type="max"/>
        <color rgb="FFF8696B"/>
        <color rgb="FFFFEB84"/>
        <color rgb="FF63BE7B"/>
      </colorScale>
    </cfRule>
  </conditionalFormatting>
  <conditionalFormatting sqref="F147">
    <cfRule type="colorScale" priority="46">
      <colorScale>
        <cfvo type="min"/>
        <cfvo type="percentile" val="50"/>
        <cfvo type="max"/>
        <color rgb="FFF8696B"/>
        <color rgb="FFFFEB84"/>
        <color rgb="FF63BE7B"/>
      </colorScale>
    </cfRule>
  </conditionalFormatting>
  <conditionalFormatting sqref="B146">
    <cfRule type="colorScale" priority="45">
      <colorScale>
        <cfvo type="min"/>
        <cfvo type="percentile" val="50"/>
        <cfvo type="max"/>
        <color rgb="FFF8696B"/>
        <color rgb="FFFFEB84"/>
        <color rgb="FF63BE7B"/>
      </colorScale>
    </cfRule>
  </conditionalFormatting>
  <conditionalFormatting sqref="C191">
    <cfRule type="colorScale" priority="44">
      <colorScale>
        <cfvo type="min"/>
        <cfvo type="percentile" val="50"/>
        <cfvo type="max"/>
        <color rgb="FFF8696B"/>
        <color rgb="FFFFEB84"/>
        <color rgb="FF63BE7B"/>
      </colorScale>
    </cfRule>
  </conditionalFormatting>
  <conditionalFormatting sqref="F191">
    <cfRule type="colorScale" priority="43">
      <colorScale>
        <cfvo type="min"/>
        <cfvo type="percentile" val="50"/>
        <cfvo type="max"/>
        <color rgb="FFF8696B"/>
        <color rgb="FFFFEB84"/>
        <color rgb="FF63BE7B"/>
      </colorScale>
    </cfRule>
  </conditionalFormatting>
  <conditionalFormatting sqref="B190">
    <cfRule type="colorScale" priority="42">
      <colorScale>
        <cfvo type="min"/>
        <cfvo type="percentile" val="50"/>
        <cfvo type="max"/>
        <color rgb="FFF8696B"/>
        <color rgb="FFFFEB84"/>
        <color rgb="FF63BE7B"/>
      </colorScale>
    </cfRule>
  </conditionalFormatting>
  <conditionalFormatting sqref="G216:I216">
    <cfRule type="colorScale" priority="41">
      <colorScale>
        <cfvo type="min"/>
        <cfvo type="percentile" val="50"/>
        <cfvo type="max"/>
        <color rgb="FFF8696B"/>
        <color rgb="FFFFEB84"/>
        <color rgb="FF63BE7B"/>
      </colorScale>
    </cfRule>
  </conditionalFormatting>
  <conditionalFormatting sqref="B54">
    <cfRule type="colorScale" priority="40">
      <colorScale>
        <cfvo type="min"/>
        <cfvo type="percentile" val="50"/>
        <cfvo type="max"/>
        <color rgb="FFF8696B"/>
        <color rgb="FFFFEB84"/>
        <color rgb="FF63BE7B"/>
      </colorScale>
    </cfRule>
  </conditionalFormatting>
  <conditionalFormatting sqref="C175:C178 C10:C30">
    <cfRule type="cellIs" dxfId="43" priority="39" operator="equal">
      <formula>"Pertinent"</formula>
    </cfRule>
  </conditionalFormatting>
  <conditionalFormatting sqref="C175:C178 C10:C30">
    <cfRule type="cellIs" dxfId="42" priority="38" operator="equal">
      <formula>"Non Pertinent"</formula>
    </cfRule>
  </conditionalFormatting>
  <conditionalFormatting sqref="I9:I11 I13 I16">
    <cfRule type="cellIs" dxfId="41" priority="36" operator="equal">
      <formula>"Non Pertinent"</formula>
    </cfRule>
    <cfRule type="cellIs" dxfId="40" priority="37" operator="equal">
      <formula>"Pertinent"</formula>
    </cfRule>
  </conditionalFormatting>
  <conditionalFormatting sqref="C86:C103">
    <cfRule type="cellIs" dxfId="39" priority="32" operator="equal">
      <formula>"Pertinent"</formula>
    </cfRule>
  </conditionalFormatting>
  <conditionalFormatting sqref="C86:C103">
    <cfRule type="cellIs" dxfId="38" priority="31" operator="equal">
      <formula>"Non Pertinent"</formula>
    </cfRule>
  </conditionalFormatting>
  <conditionalFormatting sqref="I80:I90">
    <cfRule type="cellIs" dxfId="37" priority="29" operator="equal">
      <formula>"Non Pertinent"</formula>
    </cfRule>
    <cfRule type="cellIs" dxfId="36" priority="30" operator="equal">
      <formula>"Pertinent"</formula>
    </cfRule>
  </conditionalFormatting>
  <conditionalFormatting sqref="C133:C134">
    <cfRule type="cellIs" dxfId="35" priority="28" operator="equal">
      <formula>"Pertinent"</formula>
    </cfRule>
  </conditionalFormatting>
  <conditionalFormatting sqref="C133:C134">
    <cfRule type="cellIs" dxfId="34" priority="27" operator="equal">
      <formula>"Non Pertinent"</formula>
    </cfRule>
  </conditionalFormatting>
  <conditionalFormatting sqref="I133:I134">
    <cfRule type="cellIs" dxfId="33" priority="25" operator="equal">
      <formula>"Non Pertinent"</formula>
    </cfRule>
    <cfRule type="cellIs" dxfId="32" priority="26" operator="equal">
      <formula>"Pertinent"</formula>
    </cfRule>
  </conditionalFormatting>
  <conditionalFormatting sqref="C173">
    <cfRule type="cellIs" dxfId="31" priority="24" operator="equal">
      <formula>"Pertinent"</formula>
    </cfRule>
  </conditionalFormatting>
  <conditionalFormatting sqref="C173">
    <cfRule type="cellIs" dxfId="30" priority="23" operator="equal">
      <formula>"Non Pertinent"</formula>
    </cfRule>
  </conditionalFormatting>
  <conditionalFormatting sqref="I174">
    <cfRule type="cellIs" dxfId="29" priority="21" operator="equal">
      <formula>"Non Pertinent"</formula>
    </cfRule>
    <cfRule type="cellIs" dxfId="28" priority="22" operator="equal">
      <formula>"Pertinent"</formula>
    </cfRule>
  </conditionalFormatting>
  <conditionalFormatting sqref="I21:I30">
    <cfRule type="cellIs" dxfId="27" priority="19" operator="equal">
      <formula>"Non Pertinent"</formula>
    </cfRule>
    <cfRule type="cellIs" dxfId="26" priority="20" operator="equal">
      <formula>"Pertinent"</formula>
    </cfRule>
  </conditionalFormatting>
  <conditionalFormatting sqref="I95:I104">
    <cfRule type="cellIs" dxfId="25" priority="17" operator="equal">
      <formula>"Non Pertinent"</formula>
    </cfRule>
    <cfRule type="cellIs" dxfId="24" priority="18" operator="equal">
      <formula>"Pertinent"</formula>
    </cfRule>
  </conditionalFormatting>
  <conditionalFormatting sqref="C135:C144">
    <cfRule type="cellIs" dxfId="23" priority="16" operator="equal">
      <formula>"Pertinent"</formula>
    </cfRule>
  </conditionalFormatting>
  <conditionalFormatting sqref="C135:C144">
    <cfRule type="cellIs" dxfId="22" priority="15" operator="equal">
      <formula>"Non Pertinent"</formula>
    </cfRule>
  </conditionalFormatting>
  <conditionalFormatting sqref="I135:I144">
    <cfRule type="cellIs" dxfId="21" priority="13" operator="equal">
      <formula>"Non Pertinent"</formula>
    </cfRule>
    <cfRule type="cellIs" dxfId="20" priority="14" operator="equal">
      <formula>"Pertinent"</formula>
    </cfRule>
  </conditionalFormatting>
  <conditionalFormatting sqref="C179:C188">
    <cfRule type="cellIs" dxfId="19" priority="12" operator="equal">
      <formula>"Pertinent"</formula>
    </cfRule>
  </conditionalFormatting>
  <conditionalFormatting sqref="C179:C188">
    <cfRule type="cellIs" dxfId="18" priority="11" operator="equal">
      <formula>"Non Pertinent"</formula>
    </cfRule>
  </conditionalFormatting>
  <conditionalFormatting sqref="I179:I188">
    <cfRule type="cellIs" dxfId="17" priority="9" operator="equal">
      <formula>"Non Pertinent"</formula>
    </cfRule>
    <cfRule type="cellIs" dxfId="16" priority="10" operator="equal">
      <formula>"Pertinent"</formula>
    </cfRule>
  </conditionalFormatting>
  <conditionalFormatting sqref="G219:G238">
    <cfRule type="expression" dxfId="15" priority="6">
      <formula>I219="oui"</formula>
    </cfRule>
    <cfRule type="expression" dxfId="14" priority="7">
      <formula>H219="oui"</formula>
    </cfRule>
  </conditionalFormatting>
  <conditionalFormatting sqref="H219:H238">
    <cfRule type="expression" dxfId="13" priority="4">
      <formula>I219="oui"</formula>
    </cfRule>
    <cfRule type="expression" dxfId="12" priority="5">
      <formula>G219="oui"</formula>
    </cfRule>
  </conditionalFormatting>
  <conditionalFormatting sqref="I219:I238">
    <cfRule type="expression" dxfId="11" priority="2">
      <formula>H219="oui"</formula>
    </cfRule>
    <cfRule type="expression" dxfId="10" priority="3">
      <formula>G219="oui"</formula>
    </cfRule>
  </conditionalFormatting>
  <conditionalFormatting sqref="B107">
    <cfRule type="colorScale" priority="1">
      <colorScale>
        <cfvo type="min"/>
        <cfvo type="percentile" val="50"/>
        <cfvo type="max"/>
        <color rgb="FFF8696B"/>
        <color rgb="FFFFEB84"/>
        <color rgb="FF63BE7B"/>
      </colorScale>
    </cfRule>
  </conditionalFormatting>
  <hyperlinks>
    <hyperlink ref="B6:I6" location="'Définition des termes'!A2" display="1. Caractéristiques de mes clients (clients = preneurs d'assurance, mandataires, bénéficiaires effectifs, bénéficiaires contractuels (en ce compris leurs éventuels bénéficiaires effectifs))" xr:uid="{00000000-0004-0000-0100-000000000000}"/>
    <hyperlink ref="B10" location="'Définition des termes'!A3" display="Le client est domicilié, réside ou est établi dans un pays tiers à haut risque" xr:uid="{00000000-0004-0000-0100-000001000000}"/>
    <hyperlink ref="B12" location="'Définition des termes'!A4" display="Le client réside, a des liens personnels effectifs ou exerce ses principales activités dans un pays faisant l’objet de sanctions, d’embargos ou d’autres mesures similaires imposés, par exemple, par l’Union européenne ou par les Nations unies" xr:uid="{00000000-0004-0000-0100-000002000000}"/>
    <hyperlink ref="B15" location="'Définition des termes'!A5" display="Le client présente un lien quelconque (par la relation d'affaires elle-même ou par l'opération) avec un pays tiers identifié comme étant un &quot;paradis fiscal&quot; " xr:uid="{00000000-0004-0000-0100-000003000000}"/>
    <hyperlink ref="B17" location="'Définition des termes'!A6" display="Le client, le mandataire du client ou son bénéficiaire effectif est une PPE, un membre de la famille d'une PPE ou une personne connue pour être étroitement associée à une PPE" xr:uid="{00000000-0004-0000-0100-000004000000}"/>
  </hyperlinks>
  <pageMargins left="0.70866141732283472" right="0.70866141732283472" top="0.74803149606299213" bottom="0.74803149606299213" header="0.31496062992125984" footer="0.31496062992125984"/>
  <pageSetup paperSize="8" scale="70"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Sheet1!$A$1:$A$2</xm:f>
          </x14:formula1>
          <xm:sqref>I80:I104 I21:I30 C80:C104 I173:I188 I9:I11 I13 I16 C133:C144 I133:I144 C173:C188 C10:C30</xm:sqref>
        </x14:dataValidation>
        <x14:dataValidation type="list" allowBlank="1" showInputMessage="1" showErrorMessage="1" xr:uid="{00000000-0002-0000-0100-000001000000}">
          <x14:formula1>
            <xm:f>Sheet1!$A$4:$A$6</xm:f>
          </x14:formula1>
          <xm:sqref>C148:E167 D71:E75 C56:C75 D56:E56 C192:E211</xm:sqref>
        </x14:dataValidation>
        <x14:dataValidation type="list" allowBlank="1" showInputMessage="1" showErrorMessage="1" xr:uid="{00000000-0002-0000-0100-000002000000}">
          <x14:formula1>
            <xm:f>Sheet1!$A$8:$A$11</xm:f>
          </x14:formula1>
          <xm:sqref>D119:E128 D109:E109 C109:C128</xm:sqref>
        </x14:dataValidation>
        <x14:dataValidation type="list" allowBlank="1" showInputMessage="1" showErrorMessage="1" xr:uid="{00000000-0002-0000-0100-000003000000}">
          <x14:formula1>
            <xm:f>Sheet1!$A$13</xm:f>
          </x14:formula1>
          <xm:sqref>G219:I238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4"/>
  <sheetViews>
    <sheetView workbookViewId="0">
      <selection activeCell="A15" sqref="A15"/>
    </sheetView>
  </sheetViews>
  <sheetFormatPr baseColWidth="10" defaultColWidth="8.83203125" defaultRowHeight="15" x14ac:dyDescent="0.2"/>
  <sheetData>
    <row r="1" spans="1:1" x14ac:dyDescent="0.2">
      <c r="A1" t="s">
        <v>107</v>
      </c>
    </row>
    <row r="2" spans="1:1" x14ac:dyDescent="0.2">
      <c r="A2" t="s">
        <v>108</v>
      </c>
    </row>
    <row r="4" spans="1:1" x14ac:dyDescent="0.2">
      <c r="A4" t="s">
        <v>134</v>
      </c>
    </row>
    <row r="5" spans="1:1" x14ac:dyDescent="0.2">
      <c r="A5" t="s">
        <v>135</v>
      </c>
    </row>
    <row r="6" spans="1:1" x14ac:dyDescent="0.2">
      <c r="A6" s="77" t="s">
        <v>136</v>
      </c>
    </row>
    <row r="8" spans="1:1" x14ac:dyDescent="0.2">
      <c r="A8" t="s">
        <v>120</v>
      </c>
    </row>
    <row r="9" spans="1:1" x14ac:dyDescent="0.2">
      <c r="A9" t="s">
        <v>134</v>
      </c>
    </row>
    <row r="10" spans="1:1" x14ac:dyDescent="0.2">
      <c r="A10" s="73" t="s">
        <v>135</v>
      </c>
    </row>
    <row r="11" spans="1:1" x14ac:dyDescent="0.2">
      <c r="A11" s="77" t="s">
        <v>136</v>
      </c>
    </row>
    <row r="13" spans="1:1" x14ac:dyDescent="0.2">
      <c r="A13" t="s">
        <v>186</v>
      </c>
    </row>
    <row r="14" spans="1:1" x14ac:dyDescent="0.2">
      <c r="A14" t="s">
        <v>187</v>
      </c>
    </row>
  </sheetData>
  <sheetProtection algorithmName="SHA-512" hashValue="dK9S+N/y7o2xG2s9KtSgnEy1LoRZEH2X8/v89tkiANbo4U4w3osggOWQlNfV7nkPv56tAxs9uknQdw6d5e91Iw==" saltValue="s1vFOWGrol+ejPZLc52r4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B294"/>
  <sheetViews>
    <sheetView showGridLines="0" zoomScaleNormal="100" workbookViewId="0">
      <selection sqref="A1:O3"/>
    </sheetView>
  </sheetViews>
  <sheetFormatPr baseColWidth="10" defaultColWidth="8.83203125" defaultRowHeight="15" x14ac:dyDescent="0.2"/>
  <cols>
    <col min="1" max="1" width="4" style="87" customWidth="1"/>
    <col min="2" max="2" width="4.1640625" customWidth="1"/>
    <col min="14" max="14" width="9.1640625" style="73"/>
    <col min="16" max="16" width="9.1640625" style="117"/>
    <col min="17" max="17" width="9.1640625" style="73"/>
  </cols>
  <sheetData>
    <row r="1" spans="1:46" s="73" customFormat="1" ht="21" x14ac:dyDescent="0.2">
      <c r="A1" s="235" t="s">
        <v>220</v>
      </c>
      <c r="B1" s="236"/>
      <c r="C1" s="236"/>
      <c r="D1" s="236"/>
      <c r="E1" s="236"/>
      <c r="F1" s="236"/>
      <c r="G1" s="236"/>
      <c r="H1" s="236"/>
      <c r="I1" s="236"/>
      <c r="J1" s="236"/>
      <c r="K1" s="236"/>
      <c r="L1" s="236"/>
      <c r="M1" s="236"/>
      <c r="N1" s="236"/>
      <c r="O1" s="237"/>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row>
    <row r="2" spans="1:46" s="73" customFormat="1" ht="21" x14ac:dyDescent="0.2">
      <c r="A2" s="238"/>
      <c r="B2" s="239"/>
      <c r="C2" s="239"/>
      <c r="D2" s="239"/>
      <c r="E2" s="239"/>
      <c r="F2" s="239"/>
      <c r="G2" s="239"/>
      <c r="H2" s="239"/>
      <c r="I2" s="239"/>
      <c r="J2" s="239"/>
      <c r="K2" s="239"/>
      <c r="L2" s="239"/>
      <c r="M2" s="239"/>
      <c r="N2" s="239"/>
      <c r="O2" s="240"/>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row>
    <row r="3" spans="1:46" s="73" customFormat="1" ht="22" thickBot="1" x14ac:dyDescent="0.25">
      <c r="A3" s="241"/>
      <c r="B3" s="242"/>
      <c r="C3" s="242"/>
      <c r="D3" s="242"/>
      <c r="E3" s="242"/>
      <c r="F3" s="242"/>
      <c r="G3" s="242"/>
      <c r="H3" s="242"/>
      <c r="I3" s="242"/>
      <c r="J3" s="242"/>
      <c r="K3" s="242"/>
      <c r="L3" s="242"/>
      <c r="M3" s="242"/>
      <c r="N3" s="242"/>
      <c r="O3" s="243"/>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row>
    <row r="4" spans="1:46" s="73" customFormat="1" x14ac:dyDescent="0.2">
      <c r="A4" s="8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row>
    <row r="5" spans="1:46" x14ac:dyDescent="0.2">
      <c r="A5" s="87">
        <v>1</v>
      </c>
      <c r="B5" s="90" t="s">
        <v>174</v>
      </c>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73"/>
    </row>
    <row r="6" spans="1:46" x14ac:dyDescent="0.2">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73"/>
    </row>
    <row r="7" spans="1:46" s="88" customFormat="1" x14ac:dyDescent="0.2">
      <c r="A7" s="86"/>
      <c r="B7" s="88" t="s">
        <v>177</v>
      </c>
      <c r="C7" s="93" t="s">
        <v>184</v>
      </c>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row>
    <row r="8" spans="1:46" s="73" customFormat="1" ht="16" thickBot="1" x14ac:dyDescent="0.25">
      <c r="A8" s="8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row>
    <row r="9" spans="1:46" s="73" customFormat="1" ht="16" thickBot="1" x14ac:dyDescent="0.25">
      <c r="A9" s="87"/>
      <c r="C9" s="73" t="s">
        <v>228</v>
      </c>
      <c r="J9" s="97">
        <f>+'évaluation globale des risques'!BB9+'évaluation globale des risques'!BD21</f>
        <v>15</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row>
    <row r="10" spans="1:46" s="73" customFormat="1" x14ac:dyDescent="0.2">
      <c r="A10" s="8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row>
    <row r="11" spans="1:46" s="73" customFormat="1" x14ac:dyDescent="0.2">
      <c r="A11" s="87"/>
      <c r="D11" s="73" t="s">
        <v>222</v>
      </c>
      <c r="K11" s="73">
        <f>+J9-K12</f>
        <v>0</v>
      </c>
      <c r="L11" s="92">
        <f>+K11/$J$9</f>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row>
    <row r="12" spans="1:46" s="73" customFormat="1" x14ac:dyDescent="0.2">
      <c r="A12" s="87"/>
      <c r="D12" s="73" t="s">
        <v>223</v>
      </c>
      <c r="K12" s="73">
        <f>+'évaluation globale des risques'!BB11+'évaluation globale des risques'!BG21+'évaluation globale des risques'!BI21</f>
        <v>15</v>
      </c>
      <c r="L12" s="92">
        <f>+K12/$J$9</f>
        <v>1</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row>
    <row r="13" spans="1:46" s="73" customFormat="1" ht="16" thickBot="1" x14ac:dyDescent="0.25">
      <c r="A13" s="8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row>
    <row r="14" spans="1:46" s="73" customFormat="1" ht="16" thickBot="1" x14ac:dyDescent="0.25">
      <c r="A14" s="87"/>
      <c r="C14" s="73" t="s">
        <v>188</v>
      </c>
      <c r="J14" s="126">
        <f>+'évaluation globale des risques'!BA21+'évaluation globale des risques'!BC21</f>
        <v>0</v>
      </c>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row>
    <row r="15" spans="1:46" s="73" customFormat="1" x14ac:dyDescent="0.2">
      <c r="A15" s="87"/>
      <c r="I15" s="96"/>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row>
    <row r="16" spans="1:46" s="88" customFormat="1" x14ac:dyDescent="0.2">
      <c r="A16" s="86"/>
      <c r="B16" s="88" t="s">
        <v>183</v>
      </c>
      <c r="C16" s="93" t="s">
        <v>178</v>
      </c>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row>
    <row r="17" spans="1:49" x14ac:dyDescent="0.2">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73"/>
      <c r="AV17" t="s">
        <v>179</v>
      </c>
      <c r="AW17" t="s">
        <v>180</v>
      </c>
    </row>
    <row r="18" spans="1:49" x14ac:dyDescent="0.2">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73"/>
      <c r="AU18" t="s">
        <v>181</v>
      </c>
      <c r="AV18">
        <f>+'évaluation globale des risques'!AU9+'évaluation globale des risques'!AU11</f>
        <v>0</v>
      </c>
      <c r="AW18">
        <f>+'évaluation globale des risques'!AV9+'évaluation globale des risques'!AV11</f>
        <v>0</v>
      </c>
    </row>
    <row r="19" spans="1:49" x14ac:dyDescent="0.2">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73"/>
      <c r="AU19" t="s">
        <v>182</v>
      </c>
      <c r="AV19">
        <f>+'évaluation globale des risques'!AV10+'évaluation globale des risques'!AV12</f>
        <v>0</v>
      </c>
      <c r="AW19">
        <f>+'évaluation globale des risques'!AU10+'évaluation globale des risques'!AU12</f>
        <v>0</v>
      </c>
    </row>
    <row r="20" spans="1:49" x14ac:dyDescent="0.2">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73"/>
    </row>
    <row r="21" spans="1:49" x14ac:dyDescent="0.2">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73"/>
    </row>
    <row r="22" spans="1:49" x14ac:dyDescent="0.2">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73"/>
    </row>
    <row r="23" spans="1:49" x14ac:dyDescent="0.2">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73"/>
    </row>
    <row r="24" spans="1:49" x14ac:dyDescent="0.2">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73"/>
    </row>
    <row r="25" spans="1:49" x14ac:dyDescent="0.2">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73"/>
    </row>
    <row r="26" spans="1:49" x14ac:dyDescent="0.2">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73"/>
    </row>
    <row r="27" spans="1:49" x14ac:dyDescent="0.2">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73"/>
    </row>
    <row r="28" spans="1:49" x14ac:dyDescent="0.2">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73"/>
    </row>
    <row r="29" spans="1:49" x14ac:dyDescent="0.2">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73"/>
    </row>
    <row r="30" spans="1:49" x14ac:dyDescent="0.2">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73"/>
    </row>
    <row r="31" spans="1:49" x14ac:dyDescent="0.2">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73"/>
    </row>
    <row r="32" spans="1:49" s="73" customFormat="1" x14ac:dyDescent="0.2">
      <c r="A32" s="8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row>
    <row r="33" spans="1:49" x14ac:dyDescent="0.2">
      <c r="B33" s="88" t="s">
        <v>190</v>
      </c>
      <c r="C33" s="93" t="s">
        <v>191</v>
      </c>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73"/>
    </row>
    <row r="34" spans="1:49" s="73" customFormat="1" ht="16" thickBot="1" x14ac:dyDescent="0.25">
      <c r="A34" s="8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row>
    <row r="35" spans="1:49" s="73" customFormat="1" ht="16" thickBot="1" x14ac:dyDescent="0.25">
      <c r="A35" s="87"/>
      <c r="C35" s="73" t="s">
        <v>192</v>
      </c>
      <c r="H35" s="94">
        <f>+'évaluation globale des risques'!AU76</f>
        <v>0</v>
      </c>
      <c r="K35" s="95"/>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V35" s="73" t="s">
        <v>199</v>
      </c>
      <c r="AW35" s="73">
        <f>+'évaluation globale des risques'!AV76</f>
        <v>0</v>
      </c>
    </row>
    <row r="36" spans="1:49" s="73" customFormat="1" x14ac:dyDescent="0.2">
      <c r="A36" s="87"/>
      <c r="F36" s="96"/>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V36" s="73" t="s">
        <v>200</v>
      </c>
      <c r="AW36" s="73">
        <f>+'évaluation globale des risques'!AW76</f>
        <v>0</v>
      </c>
    </row>
    <row r="37" spans="1:49" s="73" customFormat="1" x14ac:dyDescent="0.2">
      <c r="A37" s="87"/>
      <c r="D37" s="73" t="s">
        <v>203</v>
      </c>
      <c r="M37" s="73">
        <f>+'évaluation globale des risques'!BC55</f>
        <v>0</v>
      </c>
      <c r="N37" s="92" t="e">
        <f>+M37/$H$35</f>
        <v>#DIV/0!</v>
      </c>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92"/>
      <c r="AV37" s="73" t="s">
        <v>201</v>
      </c>
      <c r="AW37" s="73">
        <f>+'évaluation globale des risques'!AX76</f>
        <v>0</v>
      </c>
    </row>
    <row r="38" spans="1:49" s="73" customFormat="1" x14ac:dyDescent="0.2">
      <c r="A38" s="87"/>
      <c r="D38" s="73" t="s">
        <v>204</v>
      </c>
      <c r="M38" s="73">
        <f>+'évaluation globale des risques'!BC56</f>
        <v>0</v>
      </c>
      <c r="N38" s="92" t="e">
        <f>+M38/$H$35</f>
        <v>#DIV/0!</v>
      </c>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92"/>
      <c r="AV38" s="73" t="s">
        <v>202</v>
      </c>
      <c r="AW38" s="73">
        <f>+'évaluation globale des risques'!AY76</f>
        <v>0</v>
      </c>
    </row>
    <row r="39" spans="1:49" s="73" customFormat="1" x14ac:dyDescent="0.2">
      <c r="A39" s="8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row>
    <row r="40" spans="1:49" s="73" customFormat="1" x14ac:dyDescent="0.2">
      <c r="A40" s="8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row>
    <row r="41" spans="1:49" s="73" customFormat="1" x14ac:dyDescent="0.2">
      <c r="A41" s="8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row>
    <row r="42" spans="1:49" s="73" customFormat="1" x14ac:dyDescent="0.2">
      <c r="A42" s="8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row>
    <row r="43" spans="1:49" s="73" customFormat="1" x14ac:dyDescent="0.2">
      <c r="A43" s="8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row>
    <row r="44" spans="1:49" s="73" customFormat="1" x14ac:dyDescent="0.2">
      <c r="A44" s="8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row>
    <row r="45" spans="1:49" s="73" customFormat="1" x14ac:dyDescent="0.2">
      <c r="A45" s="8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row>
    <row r="46" spans="1:49" s="73" customFormat="1" x14ac:dyDescent="0.2">
      <c r="A46" s="8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row>
    <row r="47" spans="1:49" s="73" customFormat="1" x14ac:dyDescent="0.2">
      <c r="A47" s="8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row>
    <row r="48" spans="1:49" s="73" customFormat="1" x14ac:dyDescent="0.2">
      <c r="A48" s="8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row>
    <row r="49" spans="1:45" s="73" customFormat="1" x14ac:dyDescent="0.2">
      <c r="A49" s="8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row>
    <row r="50" spans="1:45" s="73" customFormat="1" x14ac:dyDescent="0.2">
      <c r="A50" s="8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row>
    <row r="51" spans="1:45" s="73" customFormat="1" x14ac:dyDescent="0.2">
      <c r="A51" s="8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row>
    <row r="52" spans="1:45" s="73" customFormat="1" x14ac:dyDescent="0.2">
      <c r="A52" s="8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row>
    <row r="53" spans="1:45" s="73" customFormat="1" x14ac:dyDescent="0.2">
      <c r="A53" s="8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row>
    <row r="54" spans="1:45" s="73" customFormat="1" x14ac:dyDescent="0.2">
      <c r="A54" s="8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row>
    <row r="55" spans="1:45" s="73" customFormat="1" x14ac:dyDescent="0.2">
      <c r="A55" s="8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row>
    <row r="56" spans="1:45" s="73" customFormat="1" x14ac:dyDescent="0.2">
      <c r="A56" s="8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row>
    <row r="57" spans="1:45" s="73" customFormat="1" x14ac:dyDescent="0.2">
      <c r="A57" s="8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row>
    <row r="58" spans="1:45" s="73" customFormat="1" x14ac:dyDescent="0.2">
      <c r="A58" s="8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row>
    <row r="59" spans="1:45" s="73" customFormat="1" x14ac:dyDescent="0.2">
      <c r="A59" s="8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row>
    <row r="60" spans="1:45" s="73" customFormat="1" x14ac:dyDescent="0.2">
      <c r="A60" s="8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row>
    <row r="61" spans="1:45" s="73" customFormat="1" x14ac:dyDescent="0.2">
      <c r="A61" s="8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row>
    <row r="62" spans="1:45" s="73" customFormat="1" x14ac:dyDescent="0.2">
      <c r="A62" s="8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row>
    <row r="63" spans="1:45" s="73" customFormat="1" x14ac:dyDescent="0.2">
      <c r="A63" s="8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row>
    <row r="64" spans="1:45" s="73" customFormat="1" x14ac:dyDescent="0.2">
      <c r="A64" s="8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row>
    <row r="65" spans="1:54" s="73" customFormat="1" x14ac:dyDescent="0.2">
      <c r="A65" s="8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row>
    <row r="66" spans="1:54" x14ac:dyDescent="0.2">
      <c r="A66" s="87">
        <v>2</v>
      </c>
      <c r="B66" s="90" t="s">
        <v>189</v>
      </c>
      <c r="C66" s="73"/>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73"/>
    </row>
    <row r="67" spans="1:54" x14ac:dyDescent="0.2">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73"/>
    </row>
    <row r="68" spans="1:54" s="73" customFormat="1" x14ac:dyDescent="0.2">
      <c r="A68" s="87"/>
      <c r="B68" s="88" t="s">
        <v>177</v>
      </c>
      <c r="C68" s="93" t="s">
        <v>184</v>
      </c>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row>
    <row r="69" spans="1:54" s="73" customFormat="1" ht="16" thickBot="1" x14ac:dyDescent="0.25">
      <c r="A69" s="8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row>
    <row r="70" spans="1:54" s="73" customFormat="1" ht="16" thickBot="1" x14ac:dyDescent="0.25">
      <c r="A70" s="87"/>
      <c r="C70" s="73" t="s">
        <v>228</v>
      </c>
      <c r="J70" s="97">
        <f>+'évaluation globale des risques'!BC80+'évaluation globale des risques'!BD95</f>
        <v>19</v>
      </c>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row>
    <row r="71" spans="1:54" s="73" customFormat="1" x14ac:dyDescent="0.2">
      <c r="A71" s="87"/>
      <c r="J71" s="128"/>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row>
    <row r="72" spans="1:54" s="73" customFormat="1" x14ac:dyDescent="0.2">
      <c r="A72" s="87"/>
      <c r="D72" s="73" t="s">
        <v>222</v>
      </c>
      <c r="K72" s="73">
        <f>+J70-K73</f>
        <v>0</v>
      </c>
      <c r="L72" s="92">
        <f>+K72/$J$70</f>
        <v>0</v>
      </c>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row>
    <row r="73" spans="1:54" s="73" customFormat="1" x14ac:dyDescent="0.2">
      <c r="A73" s="87"/>
      <c r="D73" s="73" t="s">
        <v>229</v>
      </c>
      <c r="K73" s="73">
        <f>+'évaluation globale des risques'!BC82+'évaluation globale des risques'!BG95+'évaluation globale des risques'!BI95</f>
        <v>19</v>
      </c>
      <c r="L73" s="92">
        <f>+K73/$J$70</f>
        <v>1</v>
      </c>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row>
    <row r="74" spans="1:54" s="73" customFormat="1" ht="16" thickBot="1" x14ac:dyDescent="0.25">
      <c r="A74" s="8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row>
    <row r="75" spans="1:54" s="73" customFormat="1" ht="16" thickBot="1" x14ac:dyDescent="0.25">
      <c r="A75" s="87"/>
      <c r="C75" s="73" t="s">
        <v>188</v>
      </c>
      <c r="J75" s="126">
        <f>+'évaluation globale des risques'!BD95</f>
        <v>0</v>
      </c>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row>
    <row r="76" spans="1:54" s="73" customFormat="1" x14ac:dyDescent="0.2">
      <c r="A76" s="8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row>
    <row r="77" spans="1:54" s="88" customFormat="1" x14ac:dyDescent="0.2">
      <c r="A77" s="86"/>
      <c r="C77" s="73"/>
      <c r="H77" s="96"/>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row>
    <row r="78" spans="1:54" s="88" customFormat="1" x14ac:dyDescent="0.2">
      <c r="A78" s="86"/>
      <c r="B78" s="88" t="s">
        <v>183</v>
      </c>
      <c r="C78" s="93" t="s">
        <v>178</v>
      </c>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row>
    <row r="79" spans="1:54" s="88" customFormat="1" x14ac:dyDescent="0.2">
      <c r="A79" s="86"/>
      <c r="C79" s="93"/>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U79" s="73"/>
      <c r="AV79" s="73" t="s">
        <v>179</v>
      </c>
      <c r="AW79" s="73" t="s">
        <v>180</v>
      </c>
      <c r="AX79" s="73"/>
    </row>
    <row r="80" spans="1:54" x14ac:dyDescent="0.2">
      <c r="C80" s="5"/>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73"/>
      <c r="AU80" s="73" t="s">
        <v>181</v>
      </c>
      <c r="AV80" s="73">
        <f>+'évaluation globale des risques'!AV80+'évaluation globale des risques'!AV82</f>
        <v>0</v>
      </c>
      <c r="AW80" s="73">
        <f>+'évaluation globale des risques'!AW80+'évaluation globale des risques'!AW82</f>
        <v>0</v>
      </c>
      <c r="AX80" s="73"/>
      <c r="AY80" s="88"/>
      <c r="AZ80" s="88"/>
      <c r="BA80" s="88"/>
      <c r="BB80" s="88"/>
    </row>
    <row r="81" spans="17:54" x14ac:dyDescent="0.2">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7"/>
      <c r="AN81" s="117"/>
      <c r="AO81" s="117"/>
      <c r="AP81" s="117"/>
      <c r="AQ81" s="117"/>
      <c r="AR81" s="117"/>
      <c r="AS81" s="117"/>
      <c r="AT81" s="73"/>
      <c r="AU81" s="73" t="s">
        <v>182</v>
      </c>
      <c r="AV81" s="73">
        <f>+'évaluation globale des risques'!AW81+'évaluation globale des risques'!AW83</f>
        <v>0</v>
      </c>
      <c r="AW81" s="73">
        <f>+'évaluation globale des risques'!AV81+'évaluation globale des risques'!AV83</f>
        <v>0</v>
      </c>
      <c r="AX81" s="73"/>
      <c r="AY81" s="88"/>
      <c r="AZ81" s="88"/>
      <c r="BA81" s="88"/>
      <c r="BB81" s="88"/>
    </row>
    <row r="82" spans="17:54" x14ac:dyDescent="0.2">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73"/>
    </row>
    <row r="83" spans="17:54" x14ac:dyDescent="0.2">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73"/>
    </row>
    <row r="84" spans="17:54" x14ac:dyDescent="0.2">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73"/>
    </row>
    <row r="85" spans="17:54" x14ac:dyDescent="0.2">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73"/>
    </row>
    <row r="86" spans="17:54" x14ac:dyDescent="0.2">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73"/>
    </row>
    <row r="87" spans="17:54" x14ac:dyDescent="0.2">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73"/>
    </row>
    <row r="88" spans="17:54" x14ac:dyDescent="0.2">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73"/>
    </row>
    <row r="89" spans="17:54" x14ac:dyDescent="0.2">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73"/>
    </row>
    <row r="90" spans="17:54" x14ac:dyDescent="0.2">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73"/>
    </row>
    <row r="91" spans="17:54" x14ac:dyDescent="0.2">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73"/>
    </row>
    <row r="92" spans="17:54" x14ac:dyDescent="0.2">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73"/>
    </row>
    <row r="93" spans="17:54" x14ac:dyDescent="0.2">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73"/>
    </row>
    <row r="94" spans="17:54" x14ac:dyDescent="0.2">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7"/>
      <c r="AQ94" s="117"/>
      <c r="AR94" s="117"/>
      <c r="AS94" s="117"/>
      <c r="AT94" s="73"/>
    </row>
    <row r="95" spans="17:54" x14ac:dyDescent="0.2">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73"/>
    </row>
    <row r="96" spans="17:54" x14ac:dyDescent="0.2">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73"/>
    </row>
    <row r="97" spans="1:51" x14ac:dyDescent="0.2">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73"/>
    </row>
    <row r="98" spans="1:51" x14ac:dyDescent="0.2">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73"/>
    </row>
    <row r="99" spans="1:51" x14ac:dyDescent="0.2">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73"/>
    </row>
    <row r="100" spans="1:51" s="73" customFormat="1" x14ac:dyDescent="0.2">
      <c r="A100" s="87"/>
      <c r="B100" s="88" t="s">
        <v>190</v>
      </c>
      <c r="C100" s="93" t="s">
        <v>191</v>
      </c>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row>
    <row r="101" spans="1:51" s="73" customFormat="1" ht="16" thickBot="1" x14ac:dyDescent="0.25">
      <c r="A101" s="87"/>
      <c r="K101" s="95"/>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row>
    <row r="102" spans="1:51" s="73" customFormat="1" ht="16" thickBot="1" x14ac:dyDescent="0.25">
      <c r="A102" s="87"/>
      <c r="C102" s="73" t="s">
        <v>192</v>
      </c>
      <c r="J102" s="94">
        <f>+'évaluation globale des risques'!AU129</f>
        <v>10</v>
      </c>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row>
    <row r="103" spans="1:51" s="73" customFormat="1" x14ac:dyDescent="0.2">
      <c r="A103" s="87"/>
      <c r="J103" s="12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row>
    <row r="104" spans="1:51" s="73" customFormat="1" x14ac:dyDescent="0.2">
      <c r="A104" s="87"/>
      <c r="D104" s="73" t="s">
        <v>203</v>
      </c>
      <c r="M104" s="73">
        <f>+'évaluation globale des risques'!BD108</f>
        <v>0</v>
      </c>
      <c r="N104" s="92">
        <f>+M104/$J$102</f>
        <v>0</v>
      </c>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92"/>
    </row>
    <row r="105" spans="1:51" s="73" customFormat="1" x14ac:dyDescent="0.2">
      <c r="A105" s="87"/>
      <c r="D105" s="73" t="s">
        <v>204</v>
      </c>
      <c r="M105" s="73">
        <f>+'évaluation globale des risques'!BD109</f>
        <v>10</v>
      </c>
      <c r="N105" s="92">
        <f>+M105/$J$102</f>
        <v>1</v>
      </c>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92"/>
    </row>
    <row r="106" spans="1:51" x14ac:dyDescent="0.2">
      <c r="C106" s="96"/>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73"/>
    </row>
    <row r="107" spans="1:51" x14ac:dyDescent="0.2">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73"/>
    </row>
    <row r="108" spans="1:51" x14ac:dyDescent="0.2">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73"/>
      <c r="AU108" s="73" t="s">
        <v>199</v>
      </c>
      <c r="AV108" s="73">
        <f>+'évaluation globale des risques'!AV129</f>
        <v>0</v>
      </c>
      <c r="AW108" s="88"/>
      <c r="AX108" s="88"/>
      <c r="AY108" s="88"/>
    </row>
    <row r="109" spans="1:51" x14ac:dyDescent="0.2">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73"/>
      <c r="AU109" s="73" t="s">
        <v>200</v>
      </c>
      <c r="AV109" s="73">
        <f>+'évaluation globale des risques'!AW129</f>
        <v>0</v>
      </c>
    </row>
    <row r="110" spans="1:51" x14ac:dyDescent="0.2">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73"/>
      <c r="AU110" s="73" t="s">
        <v>201</v>
      </c>
      <c r="AV110" s="73">
        <f>+'évaluation globale des risques'!AX129</f>
        <v>0</v>
      </c>
    </row>
    <row r="111" spans="1:51" x14ac:dyDescent="0.2">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73"/>
      <c r="AU111" s="73" t="s">
        <v>208</v>
      </c>
      <c r="AV111" s="73">
        <f>+'évaluation globale des risques'!AZ129</f>
        <v>0</v>
      </c>
    </row>
    <row r="112" spans="1:51" x14ac:dyDescent="0.2">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73"/>
      <c r="AU112" s="73" t="s">
        <v>202</v>
      </c>
      <c r="AV112" s="73">
        <f>+'évaluation globale des risques'!AY129</f>
        <v>10</v>
      </c>
    </row>
    <row r="113" spans="1:46" x14ac:dyDescent="0.2">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73"/>
    </row>
    <row r="114" spans="1:46" x14ac:dyDescent="0.2">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73"/>
    </row>
    <row r="115" spans="1:46" x14ac:dyDescent="0.2">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73"/>
    </row>
    <row r="116" spans="1:46" x14ac:dyDescent="0.2">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73"/>
    </row>
    <row r="117" spans="1:46" x14ac:dyDescent="0.2">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73"/>
    </row>
    <row r="118" spans="1:46" x14ac:dyDescent="0.2">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73"/>
    </row>
    <row r="119" spans="1:46" x14ac:dyDescent="0.2">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73"/>
    </row>
    <row r="120" spans="1:46" x14ac:dyDescent="0.2">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73"/>
    </row>
    <row r="121" spans="1:46" x14ac:dyDescent="0.2">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73"/>
    </row>
    <row r="122" spans="1:46" x14ac:dyDescent="0.2">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73"/>
    </row>
    <row r="123" spans="1:46" x14ac:dyDescent="0.2">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73"/>
    </row>
    <row r="124" spans="1:46" x14ac:dyDescent="0.2">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73"/>
    </row>
    <row r="125" spans="1:46" x14ac:dyDescent="0.2">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73"/>
    </row>
    <row r="126" spans="1:46" x14ac:dyDescent="0.2">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73"/>
    </row>
    <row r="127" spans="1:46" s="73" customFormat="1" x14ac:dyDescent="0.2">
      <c r="A127" s="8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row>
    <row r="128" spans="1:46" s="73" customFormat="1" x14ac:dyDescent="0.2">
      <c r="A128" s="8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row>
    <row r="129" spans="1:46" s="73" customFormat="1" x14ac:dyDescent="0.2">
      <c r="A129" s="8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row>
    <row r="130" spans="1:46" s="73" customFormat="1" x14ac:dyDescent="0.2">
      <c r="A130" s="8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row>
    <row r="131" spans="1:46" s="73" customFormat="1" x14ac:dyDescent="0.2">
      <c r="A131" s="8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row>
    <row r="132" spans="1:46" s="73" customFormat="1" x14ac:dyDescent="0.2">
      <c r="A132" s="87">
        <v>3</v>
      </c>
      <c r="B132" s="90" t="s">
        <v>209</v>
      </c>
      <c r="C132"/>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row>
    <row r="133" spans="1:46" s="73" customFormat="1" x14ac:dyDescent="0.2">
      <c r="A133" s="8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row>
    <row r="134" spans="1:46" s="73" customFormat="1" x14ac:dyDescent="0.2">
      <c r="A134" s="87"/>
      <c r="B134" s="88" t="s">
        <v>177</v>
      </c>
      <c r="C134" s="93" t="s">
        <v>184</v>
      </c>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row>
    <row r="135" spans="1:46" s="73" customFormat="1" ht="16" thickBot="1" x14ac:dyDescent="0.25">
      <c r="A135" s="8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row>
    <row r="136" spans="1:46" s="73" customFormat="1" ht="16" thickBot="1" x14ac:dyDescent="0.25">
      <c r="A136" s="87"/>
      <c r="C136" s="73" t="s">
        <v>228</v>
      </c>
      <c r="J136" s="97">
        <f>+'évaluation globale des risques'!BB131+'évaluation globale des risques'!BD135</f>
        <v>2</v>
      </c>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row>
    <row r="137" spans="1:46" s="73" customFormat="1" x14ac:dyDescent="0.2">
      <c r="A137" s="8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row>
    <row r="138" spans="1:46" s="73" customFormat="1" x14ac:dyDescent="0.2">
      <c r="A138" s="87"/>
      <c r="D138" s="73" t="s">
        <v>222</v>
      </c>
      <c r="K138" s="73">
        <f>+J136-K139</f>
        <v>0</v>
      </c>
      <c r="L138" s="92">
        <f>+K138/$J$136</f>
        <v>0</v>
      </c>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row>
    <row r="139" spans="1:46" s="73" customFormat="1" x14ac:dyDescent="0.2">
      <c r="A139" s="87"/>
      <c r="D139" s="73" t="s">
        <v>229</v>
      </c>
      <c r="K139" s="73">
        <f>+'évaluation globale des risques'!BB133+'évaluation globale des risques'!BG135+'évaluation globale des risques'!BI135</f>
        <v>2</v>
      </c>
      <c r="L139" s="92">
        <f>+K139/$J$136</f>
        <v>1</v>
      </c>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row>
    <row r="140" spans="1:46" s="73" customFormat="1" ht="16" thickBot="1" x14ac:dyDescent="0.25">
      <c r="A140" s="8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row>
    <row r="141" spans="1:46" s="73" customFormat="1" ht="16" thickBot="1" x14ac:dyDescent="0.25">
      <c r="A141" s="87"/>
      <c r="C141" s="73" t="s">
        <v>188</v>
      </c>
      <c r="D141"/>
      <c r="E141"/>
      <c r="F141"/>
      <c r="G141"/>
      <c r="H141"/>
      <c r="I141"/>
      <c r="J141" s="126">
        <f>+'évaluation globale des risques'!BA135+'évaluation globale des risques'!BC135</f>
        <v>0</v>
      </c>
      <c r="K141"/>
      <c r="L141"/>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row>
    <row r="142" spans="1:46" x14ac:dyDescent="0.2">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73"/>
    </row>
    <row r="143" spans="1:46" s="88" customFormat="1" x14ac:dyDescent="0.2">
      <c r="A143" s="86"/>
      <c r="C143"/>
      <c r="I143" s="96"/>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row>
    <row r="144" spans="1:46" s="88" customFormat="1" x14ac:dyDescent="0.2">
      <c r="A144" s="86"/>
      <c r="B144" s="88" t="s">
        <v>183</v>
      </c>
      <c r="C144" s="93" t="s">
        <v>178</v>
      </c>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row>
    <row r="145" spans="1:54" s="88" customFormat="1" x14ac:dyDescent="0.2">
      <c r="A145" s="86"/>
      <c r="C145" s="93"/>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U145" s="73"/>
      <c r="AV145" s="73" t="s">
        <v>179</v>
      </c>
      <c r="AW145" s="73" t="s">
        <v>180</v>
      </c>
      <c r="AX145" s="73"/>
    </row>
    <row r="146" spans="1:54" s="73" customFormat="1" x14ac:dyDescent="0.2">
      <c r="A146" s="87"/>
      <c r="C146" s="5"/>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U146" s="73" t="s">
        <v>181</v>
      </c>
      <c r="AV146" s="73">
        <f>+'évaluation globale des risques'!AU133+'évaluation globale des risques'!AU136</f>
        <v>0</v>
      </c>
      <c r="AW146" s="73">
        <f>+'évaluation globale des risques'!AV133+'évaluation globale des risques'!AV136</f>
        <v>0</v>
      </c>
      <c r="AY146" s="88"/>
      <c r="AZ146" s="88"/>
      <c r="BA146" s="88"/>
      <c r="BB146" s="88"/>
    </row>
    <row r="147" spans="1:54" s="73" customFormat="1" x14ac:dyDescent="0.2">
      <c r="A147" s="8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c r="AQ147" s="117"/>
      <c r="AR147" s="117"/>
      <c r="AS147" s="117"/>
      <c r="AU147" s="73" t="s">
        <v>182</v>
      </c>
      <c r="AV147" s="73">
        <f>+'évaluation globale des risques'!AV134+'évaluation globale des risques'!AV137</f>
        <v>0</v>
      </c>
      <c r="AW147" s="73">
        <f>+'évaluation globale des risques'!AU134+'évaluation globale des risques'!AU137</f>
        <v>0</v>
      </c>
      <c r="AY147" s="88"/>
      <c r="AZ147" s="88"/>
      <c r="BA147" s="88"/>
      <c r="BB147" s="88"/>
    </row>
    <row r="148" spans="1:54" x14ac:dyDescent="0.2">
      <c r="C148" s="73"/>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73"/>
    </row>
    <row r="149" spans="1:54" x14ac:dyDescent="0.2">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73"/>
    </row>
    <row r="150" spans="1:54" x14ac:dyDescent="0.2">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73"/>
    </row>
    <row r="151" spans="1:54" x14ac:dyDescent="0.2">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73"/>
    </row>
    <row r="152" spans="1:54" x14ac:dyDescent="0.2">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73"/>
    </row>
    <row r="153" spans="1:54" x14ac:dyDescent="0.2">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7"/>
      <c r="AN153" s="117"/>
      <c r="AO153" s="117"/>
      <c r="AP153" s="117"/>
      <c r="AQ153" s="117"/>
      <c r="AR153" s="117"/>
      <c r="AS153" s="117"/>
      <c r="AT153" s="73"/>
    </row>
    <row r="154" spans="1:54" x14ac:dyDescent="0.2">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73"/>
    </row>
    <row r="155" spans="1:54" x14ac:dyDescent="0.2">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73"/>
    </row>
    <row r="156" spans="1:54" x14ac:dyDescent="0.2">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73"/>
    </row>
    <row r="157" spans="1:54" x14ac:dyDescent="0.2">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73"/>
    </row>
    <row r="158" spans="1:54" x14ac:dyDescent="0.2">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73"/>
    </row>
    <row r="159" spans="1:54" x14ac:dyDescent="0.2">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73"/>
    </row>
    <row r="160" spans="1:54" x14ac:dyDescent="0.2">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73"/>
    </row>
    <row r="161" spans="1:49" x14ac:dyDescent="0.2">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73"/>
    </row>
    <row r="162" spans="1:49" x14ac:dyDescent="0.2">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7"/>
      <c r="AL162" s="117"/>
      <c r="AM162" s="117"/>
      <c r="AN162" s="117"/>
      <c r="AO162" s="117"/>
      <c r="AP162" s="117"/>
      <c r="AQ162" s="117"/>
      <c r="AR162" s="117"/>
      <c r="AS162" s="117"/>
      <c r="AT162" s="73"/>
    </row>
    <row r="163" spans="1:49" x14ac:dyDescent="0.2">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73"/>
    </row>
    <row r="164" spans="1:49" x14ac:dyDescent="0.2">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c r="AQ164" s="117"/>
      <c r="AR164" s="117"/>
      <c r="AS164" s="117"/>
      <c r="AT164" s="73"/>
    </row>
    <row r="165" spans="1:49" x14ac:dyDescent="0.2">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73"/>
    </row>
    <row r="166" spans="1:49" s="73" customFormat="1" x14ac:dyDescent="0.2">
      <c r="A166" s="87"/>
      <c r="B166" s="88" t="s">
        <v>230</v>
      </c>
      <c r="C166" s="93" t="s">
        <v>191</v>
      </c>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row>
    <row r="167" spans="1:49" s="73" customFormat="1" ht="16" thickBot="1" x14ac:dyDescent="0.25">
      <c r="A167" s="87"/>
      <c r="K167" s="95"/>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row>
    <row r="168" spans="1:49" s="73" customFormat="1" ht="16" thickBot="1" x14ac:dyDescent="0.25">
      <c r="A168" s="87"/>
      <c r="C168" s="73" t="s">
        <v>192</v>
      </c>
      <c r="H168" s="94">
        <f>+'évaluation globale des risques'!AU168</f>
        <v>0</v>
      </c>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row>
    <row r="169" spans="1:49" s="73" customFormat="1" x14ac:dyDescent="0.2">
      <c r="A169" s="8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row>
    <row r="170" spans="1:49" s="73" customFormat="1" x14ac:dyDescent="0.2">
      <c r="A170" s="87"/>
      <c r="D170" s="73" t="s">
        <v>203</v>
      </c>
      <c r="M170" s="73">
        <f>+'évaluation globale des risques'!BC147</f>
        <v>0</v>
      </c>
      <c r="N170" s="92" t="e">
        <f>+M170/$H$168</f>
        <v>#DIV/0!</v>
      </c>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92"/>
    </row>
    <row r="171" spans="1:49" s="73" customFormat="1" x14ac:dyDescent="0.2">
      <c r="A171" s="87"/>
      <c r="D171" s="73" t="s">
        <v>204</v>
      </c>
      <c r="M171" s="73">
        <f>+'évaluation globale des risques'!BC148</f>
        <v>0</v>
      </c>
      <c r="N171" s="92" t="e">
        <f>+M171/$H$168</f>
        <v>#DIV/0!</v>
      </c>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92"/>
      <c r="AU171" s="73" t="s">
        <v>199</v>
      </c>
      <c r="AV171" s="73">
        <f>+'évaluation globale des risques'!AV168</f>
        <v>0</v>
      </c>
    </row>
    <row r="172" spans="1:49" x14ac:dyDescent="0.2">
      <c r="C172" s="96"/>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73"/>
      <c r="AU172" s="73" t="s">
        <v>200</v>
      </c>
      <c r="AV172" s="73">
        <f>+'évaluation globale des risques'!AW168</f>
        <v>0</v>
      </c>
      <c r="AW172" s="73"/>
    </row>
    <row r="173" spans="1:49" x14ac:dyDescent="0.2">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73"/>
      <c r="AU173" s="73" t="s">
        <v>201</v>
      </c>
      <c r="AV173" s="73">
        <f>+'évaluation globale des risques'!AX168</f>
        <v>0</v>
      </c>
      <c r="AW173" s="73"/>
    </row>
    <row r="174" spans="1:49" x14ac:dyDescent="0.2">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73"/>
      <c r="AU174" s="73"/>
      <c r="AV174" s="73"/>
      <c r="AW174" s="73"/>
    </row>
    <row r="175" spans="1:49" x14ac:dyDescent="0.2">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73"/>
    </row>
    <row r="176" spans="1:49" x14ac:dyDescent="0.2">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73"/>
    </row>
    <row r="177" spans="17:46" x14ac:dyDescent="0.2">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73"/>
    </row>
    <row r="178" spans="17:46" x14ac:dyDescent="0.2">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73"/>
    </row>
    <row r="179" spans="17:46" x14ac:dyDescent="0.2">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73"/>
    </row>
    <row r="180" spans="17:46" x14ac:dyDescent="0.2">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73"/>
    </row>
    <row r="181" spans="17:46" x14ac:dyDescent="0.2">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73"/>
    </row>
    <row r="182" spans="17:46" x14ac:dyDescent="0.2">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73"/>
    </row>
    <row r="183" spans="17:46" x14ac:dyDescent="0.2">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73"/>
    </row>
    <row r="184" spans="17:46" x14ac:dyDescent="0.2">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73"/>
    </row>
    <row r="185" spans="17:46" x14ac:dyDescent="0.2">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73"/>
    </row>
    <row r="186" spans="17:46" x14ac:dyDescent="0.2">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73"/>
    </row>
    <row r="187" spans="17:46" x14ac:dyDescent="0.2">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73"/>
    </row>
    <row r="188" spans="17:46" x14ac:dyDescent="0.2">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73"/>
    </row>
    <row r="189" spans="17:46" x14ac:dyDescent="0.2">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73"/>
    </row>
    <row r="190" spans="17:46" x14ac:dyDescent="0.2">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c r="AQ190" s="117"/>
      <c r="AR190" s="117"/>
      <c r="AS190" s="117"/>
      <c r="AT190" s="73"/>
    </row>
    <row r="191" spans="17:46" x14ac:dyDescent="0.2">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73"/>
    </row>
    <row r="192" spans="17:46" x14ac:dyDescent="0.2">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73"/>
    </row>
    <row r="193" spans="1:46" x14ac:dyDescent="0.2">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73"/>
    </row>
    <row r="194" spans="1:46" x14ac:dyDescent="0.2">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73"/>
    </row>
    <row r="195" spans="1:46" x14ac:dyDescent="0.2">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73"/>
    </row>
    <row r="196" spans="1:46" s="73" customFormat="1" x14ac:dyDescent="0.2">
      <c r="A196" s="8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row>
    <row r="197" spans="1:46" s="73" customFormat="1" x14ac:dyDescent="0.2">
      <c r="A197" s="8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row>
    <row r="198" spans="1:46" s="73" customFormat="1" x14ac:dyDescent="0.2">
      <c r="A198" s="87">
        <v>4</v>
      </c>
      <c r="B198" s="90" t="s">
        <v>210</v>
      </c>
      <c r="C198"/>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c r="AR198" s="117"/>
      <c r="AS198" s="117"/>
    </row>
    <row r="199" spans="1:46" s="88" customFormat="1" x14ac:dyDescent="0.2">
      <c r="A199" s="86"/>
      <c r="C199" s="73"/>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row>
    <row r="200" spans="1:46" s="73" customFormat="1" x14ac:dyDescent="0.2">
      <c r="A200" s="87"/>
      <c r="B200" s="88" t="s">
        <v>177</v>
      </c>
      <c r="C200" s="93" t="s">
        <v>184</v>
      </c>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c r="AQ200" s="117"/>
      <c r="AR200" s="117"/>
      <c r="AS200" s="117"/>
    </row>
    <row r="201" spans="1:46" s="73" customFormat="1" ht="16" thickBot="1" x14ac:dyDescent="0.25">
      <c r="A201" s="8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row>
    <row r="202" spans="1:46" s="73" customFormat="1" ht="16" thickBot="1" x14ac:dyDescent="0.25">
      <c r="A202" s="87"/>
      <c r="C202" s="73" t="s">
        <v>228</v>
      </c>
      <c r="J202" s="97">
        <f>+'évaluation globale des risques'!BB173+'évaluation globale des risques'!BD179</f>
        <v>5</v>
      </c>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row>
    <row r="203" spans="1:46" s="73" customFormat="1" x14ac:dyDescent="0.2">
      <c r="A203" s="8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row>
    <row r="204" spans="1:46" s="73" customFormat="1" x14ac:dyDescent="0.2">
      <c r="A204" s="87"/>
      <c r="D204" s="73" t="s">
        <v>222</v>
      </c>
      <c r="K204" s="73">
        <f>+J202-K205</f>
        <v>0</v>
      </c>
      <c r="L204" s="92">
        <f>+K204/$J$202</f>
        <v>0</v>
      </c>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row>
    <row r="205" spans="1:46" s="73" customFormat="1" x14ac:dyDescent="0.2">
      <c r="A205" s="87"/>
      <c r="D205" s="73" t="s">
        <v>229</v>
      </c>
      <c r="K205" s="73">
        <f>+'évaluation globale des risques'!BB175+'évaluation globale des risques'!BG179+'évaluation globale des risques'!BI179</f>
        <v>5</v>
      </c>
      <c r="L205" s="92">
        <f>+K205/$J$202</f>
        <v>1</v>
      </c>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7"/>
      <c r="AS205" s="117"/>
    </row>
    <row r="206" spans="1:46" s="73" customFormat="1" ht="16" thickBot="1" x14ac:dyDescent="0.25">
      <c r="A206" s="8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7"/>
      <c r="AL206" s="117"/>
      <c r="AM206" s="117"/>
      <c r="AN206" s="117"/>
      <c r="AO206" s="117"/>
      <c r="AP206" s="117"/>
      <c r="AQ206" s="117"/>
      <c r="AR206" s="117"/>
      <c r="AS206" s="117"/>
    </row>
    <row r="207" spans="1:46" ht="16" thickBot="1" x14ac:dyDescent="0.25">
      <c r="C207" s="73" t="s">
        <v>188</v>
      </c>
      <c r="J207" s="126">
        <f>+'évaluation globale des risques'!BD179</f>
        <v>0</v>
      </c>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73"/>
    </row>
    <row r="208" spans="1:46" s="88" customFormat="1" x14ac:dyDescent="0.2">
      <c r="A208" s="86"/>
      <c r="C208"/>
      <c r="D208" s="96"/>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row>
    <row r="209" spans="1:54" s="88" customFormat="1" x14ac:dyDescent="0.2">
      <c r="A209" s="86"/>
      <c r="C209" s="73"/>
      <c r="D209" s="96"/>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row>
    <row r="210" spans="1:54" s="88" customFormat="1" x14ac:dyDescent="0.2">
      <c r="A210" s="86"/>
      <c r="B210" s="88" t="s">
        <v>183</v>
      </c>
      <c r="C210" s="93" t="s">
        <v>178</v>
      </c>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row>
    <row r="211" spans="1:54" s="88" customFormat="1" x14ac:dyDescent="0.2">
      <c r="A211" s="86"/>
      <c r="C211" s="93"/>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U211" s="73"/>
      <c r="AV211" s="73" t="s">
        <v>179</v>
      </c>
      <c r="AW211" s="73" t="s">
        <v>180</v>
      </c>
      <c r="AX211" s="73"/>
    </row>
    <row r="212" spans="1:54" s="73" customFormat="1" x14ac:dyDescent="0.2">
      <c r="A212" s="87"/>
      <c r="C212" s="5"/>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U212" s="73" t="s">
        <v>181</v>
      </c>
      <c r="AV212" s="73">
        <f>+'évaluation globale des risques'!AU173+'évaluation globale des risques'!AU175</f>
        <v>0</v>
      </c>
      <c r="AW212" s="73">
        <f>+'évaluation globale des risques'!AV173+'évaluation globale des risques'!AV175</f>
        <v>0</v>
      </c>
      <c r="AY212" s="88"/>
      <c r="AZ212" s="88"/>
      <c r="BA212" s="88"/>
      <c r="BB212" s="88"/>
    </row>
    <row r="213" spans="1:54" s="73" customFormat="1" x14ac:dyDescent="0.2">
      <c r="A213" s="8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c r="AP213" s="117"/>
      <c r="AQ213" s="117"/>
      <c r="AR213" s="117"/>
      <c r="AS213" s="117"/>
      <c r="AU213" s="73" t="s">
        <v>182</v>
      </c>
      <c r="AV213" s="73">
        <f>+'évaluation globale des risques'!AV174+'évaluation globale des risques'!AV176</f>
        <v>0</v>
      </c>
      <c r="AW213" s="73">
        <f>+'évaluation globale des risques'!AU174+'évaluation globale des risques'!AU176</f>
        <v>0</v>
      </c>
      <c r="AY213" s="88"/>
      <c r="AZ213" s="88"/>
      <c r="BA213" s="88"/>
      <c r="BB213" s="88"/>
    </row>
    <row r="214" spans="1:54" x14ac:dyDescent="0.2">
      <c r="C214" s="73"/>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7"/>
      <c r="AQ214" s="117"/>
      <c r="AR214" s="117"/>
      <c r="AS214" s="117"/>
      <c r="AT214" s="73"/>
    </row>
    <row r="215" spans="1:54" x14ac:dyDescent="0.2">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73"/>
    </row>
    <row r="216" spans="1:54" x14ac:dyDescent="0.2">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73"/>
    </row>
    <row r="217" spans="1:54" x14ac:dyDescent="0.2">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c r="AP217" s="117"/>
      <c r="AQ217" s="117"/>
      <c r="AR217" s="117"/>
      <c r="AS217" s="117"/>
      <c r="AT217" s="73"/>
    </row>
    <row r="218" spans="1:54" x14ac:dyDescent="0.2">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73"/>
    </row>
    <row r="219" spans="1:54" x14ac:dyDescent="0.2">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c r="AR219" s="117"/>
      <c r="AS219" s="117"/>
      <c r="AT219" s="73"/>
    </row>
    <row r="220" spans="1:54" x14ac:dyDescent="0.2">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7"/>
      <c r="AN220" s="117"/>
      <c r="AO220" s="117"/>
      <c r="AP220" s="117"/>
      <c r="AQ220" s="117"/>
      <c r="AR220" s="117"/>
      <c r="AS220" s="117"/>
      <c r="AT220" s="73"/>
    </row>
    <row r="221" spans="1:54" x14ac:dyDescent="0.2">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73"/>
    </row>
    <row r="222" spans="1:54" x14ac:dyDescent="0.2">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c r="AQ222" s="117"/>
      <c r="AR222" s="117"/>
      <c r="AS222" s="117"/>
      <c r="AT222" s="73"/>
    </row>
    <row r="223" spans="1:54" x14ac:dyDescent="0.2">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c r="AP223" s="117"/>
      <c r="AQ223" s="117"/>
      <c r="AR223" s="117"/>
      <c r="AS223" s="117"/>
      <c r="AT223" s="73"/>
    </row>
    <row r="224" spans="1:54" x14ac:dyDescent="0.2">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7"/>
      <c r="AL224" s="117"/>
      <c r="AM224" s="117"/>
      <c r="AN224" s="117"/>
      <c r="AO224" s="117"/>
      <c r="AP224" s="117"/>
      <c r="AQ224" s="117"/>
      <c r="AR224" s="117"/>
      <c r="AS224" s="117"/>
      <c r="AT224" s="73"/>
    </row>
    <row r="225" spans="1:48" x14ac:dyDescent="0.2">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73"/>
    </row>
    <row r="226" spans="1:48" x14ac:dyDescent="0.2">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117"/>
      <c r="AQ226" s="117"/>
      <c r="AR226" s="117"/>
      <c r="AS226" s="117"/>
      <c r="AT226" s="73"/>
    </row>
    <row r="227" spans="1:48" x14ac:dyDescent="0.2">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73"/>
    </row>
    <row r="228" spans="1:48" x14ac:dyDescent="0.2">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73"/>
    </row>
    <row r="229" spans="1:48" x14ac:dyDescent="0.2">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73"/>
    </row>
    <row r="230" spans="1:48" x14ac:dyDescent="0.2">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73"/>
    </row>
    <row r="231" spans="1:48" s="73" customFormat="1" x14ac:dyDescent="0.2">
      <c r="A231" s="87"/>
      <c r="B231" s="88" t="s">
        <v>190</v>
      </c>
      <c r="C231" s="93" t="s">
        <v>191</v>
      </c>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c r="AP231" s="117"/>
      <c r="AQ231" s="117"/>
      <c r="AR231" s="117"/>
      <c r="AS231" s="117"/>
    </row>
    <row r="232" spans="1:48" s="73" customFormat="1" ht="16" thickBot="1" x14ac:dyDescent="0.25">
      <c r="A232" s="87"/>
      <c r="K232" s="95"/>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c r="AQ232" s="117"/>
      <c r="AR232" s="117"/>
      <c r="AS232" s="117"/>
    </row>
    <row r="233" spans="1:48" s="73" customFormat="1" ht="16" thickBot="1" x14ac:dyDescent="0.25">
      <c r="A233" s="87"/>
      <c r="C233" s="73" t="s">
        <v>192</v>
      </c>
      <c r="H233" s="94">
        <f>+'évaluation globale des risques'!AU212</f>
        <v>0</v>
      </c>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c r="AQ233" s="117"/>
      <c r="AR233" s="117"/>
      <c r="AS233" s="117"/>
    </row>
    <row r="234" spans="1:48" s="73" customFormat="1" x14ac:dyDescent="0.2">
      <c r="A234" s="8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row>
    <row r="235" spans="1:48" s="73" customFormat="1" x14ac:dyDescent="0.2">
      <c r="A235" s="87"/>
      <c r="D235" s="73" t="s">
        <v>203</v>
      </c>
      <c r="M235" s="73">
        <f>+'évaluation globale des risques'!BC191</f>
        <v>0</v>
      </c>
      <c r="N235" s="92" t="e">
        <f>+M235/$H$233</f>
        <v>#DIV/0!</v>
      </c>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92"/>
    </row>
    <row r="236" spans="1:48" s="73" customFormat="1" x14ac:dyDescent="0.2">
      <c r="A236" s="87"/>
      <c r="D236" s="73" t="s">
        <v>204</v>
      </c>
      <c r="M236" s="73">
        <f>+'évaluation globale des risques'!BC192</f>
        <v>0</v>
      </c>
      <c r="N236" s="92" t="e">
        <f>+M236/$H$233</f>
        <v>#DIV/0!</v>
      </c>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92"/>
      <c r="AU236" s="73" t="s">
        <v>199</v>
      </c>
      <c r="AV236" s="73">
        <f>+'évaluation globale des risques'!AV212</f>
        <v>0</v>
      </c>
    </row>
    <row r="237" spans="1:48" s="73" customFormat="1" x14ac:dyDescent="0.2">
      <c r="A237" s="87"/>
      <c r="C237" s="96"/>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c r="AQ237" s="117"/>
      <c r="AR237" s="117"/>
      <c r="AS237" s="117"/>
      <c r="AU237" s="73" t="s">
        <v>200</v>
      </c>
      <c r="AV237" s="73">
        <f>+'évaluation globale des risques'!AW212</f>
        <v>0</v>
      </c>
    </row>
    <row r="238" spans="1:48" s="73" customFormat="1" x14ac:dyDescent="0.2">
      <c r="A238" s="87"/>
      <c r="C238" s="96"/>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U238" s="73" t="s">
        <v>201</v>
      </c>
      <c r="AV238" s="73">
        <f>+'évaluation globale des risques'!AX212</f>
        <v>0</v>
      </c>
    </row>
    <row r="239" spans="1:48" s="73" customFormat="1" x14ac:dyDescent="0.2">
      <c r="A239" s="8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c r="AP239" s="117"/>
      <c r="AQ239" s="117"/>
      <c r="AR239" s="117"/>
      <c r="AS239" s="117"/>
      <c r="AU239" s="73" t="s">
        <v>202</v>
      </c>
      <c r="AV239" s="73">
        <f>+'évaluation globale des risques'!AY212</f>
        <v>0</v>
      </c>
    </row>
    <row r="240" spans="1:48" s="73" customFormat="1" x14ac:dyDescent="0.2">
      <c r="A240" s="8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c r="AP240" s="117"/>
      <c r="AQ240" s="117"/>
      <c r="AR240" s="117"/>
      <c r="AS240" s="117"/>
      <c r="AU240"/>
      <c r="AV240"/>
    </row>
    <row r="241" spans="3:46" x14ac:dyDescent="0.2">
      <c r="C241" s="73"/>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c r="AP241" s="117"/>
      <c r="AQ241" s="117"/>
      <c r="AR241" s="117"/>
      <c r="AS241" s="117"/>
      <c r="AT241" s="73"/>
    </row>
    <row r="242" spans="3:46" x14ac:dyDescent="0.2">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c r="AP242" s="117"/>
      <c r="AQ242" s="117"/>
      <c r="AR242" s="117"/>
      <c r="AS242" s="117"/>
      <c r="AT242" s="73"/>
    </row>
    <row r="243" spans="3:46" x14ac:dyDescent="0.2">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7"/>
      <c r="AL243" s="117"/>
      <c r="AM243" s="117"/>
      <c r="AN243" s="117"/>
      <c r="AO243" s="117"/>
      <c r="AP243" s="117"/>
      <c r="AQ243" s="117"/>
      <c r="AR243" s="117"/>
      <c r="AS243" s="117"/>
      <c r="AT243" s="73"/>
    </row>
    <row r="244" spans="3:46" x14ac:dyDescent="0.2">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7"/>
      <c r="AL244" s="117"/>
      <c r="AM244" s="117"/>
      <c r="AN244" s="117"/>
      <c r="AO244" s="117"/>
      <c r="AP244" s="117"/>
      <c r="AQ244" s="117"/>
      <c r="AR244" s="117"/>
      <c r="AS244" s="117"/>
      <c r="AT244" s="73"/>
    </row>
    <row r="245" spans="3:46" x14ac:dyDescent="0.2">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73"/>
    </row>
    <row r="246" spans="3:46" x14ac:dyDescent="0.2">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7"/>
      <c r="AL246" s="117"/>
      <c r="AM246" s="117"/>
      <c r="AN246" s="117"/>
      <c r="AO246" s="117"/>
      <c r="AP246" s="117"/>
      <c r="AQ246" s="117"/>
      <c r="AR246" s="117"/>
      <c r="AS246" s="117"/>
      <c r="AT246" s="73"/>
    </row>
    <row r="247" spans="3:46" x14ac:dyDescent="0.2">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73"/>
    </row>
    <row r="248" spans="3:46" x14ac:dyDescent="0.2">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73"/>
    </row>
    <row r="249" spans="3:46" x14ac:dyDescent="0.2">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73"/>
    </row>
    <row r="250" spans="3:46" x14ac:dyDescent="0.2">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73"/>
    </row>
    <row r="251" spans="3:46" x14ac:dyDescent="0.2">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73"/>
    </row>
    <row r="252" spans="3:46" x14ac:dyDescent="0.2">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73"/>
    </row>
    <row r="253" spans="3:46" x14ac:dyDescent="0.2">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73"/>
    </row>
    <row r="254" spans="3:46" x14ac:dyDescent="0.2">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7"/>
      <c r="AN254" s="117"/>
      <c r="AO254" s="117"/>
      <c r="AP254" s="117"/>
      <c r="AQ254" s="117"/>
      <c r="AR254" s="117"/>
      <c r="AS254" s="117"/>
      <c r="AT254" s="73"/>
    </row>
    <row r="255" spans="3:46" x14ac:dyDescent="0.2">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7"/>
      <c r="AN255" s="117"/>
      <c r="AO255" s="117"/>
      <c r="AP255" s="117"/>
      <c r="AQ255" s="117"/>
      <c r="AR255" s="117"/>
      <c r="AS255" s="117"/>
      <c r="AT255" s="73"/>
    </row>
    <row r="256" spans="3:46" x14ac:dyDescent="0.2">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73"/>
    </row>
    <row r="257" spans="1:48" x14ac:dyDescent="0.2">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7"/>
      <c r="AN257" s="117"/>
      <c r="AO257" s="117"/>
      <c r="AP257" s="117"/>
      <c r="AQ257" s="117"/>
      <c r="AR257" s="117"/>
      <c r="AS257" s="117"/>
      <c r="AT257" s="73"/>
    </row>
    <row r="258" spans="1:48" x14ac:dyDescent="0.2">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c r="AO258" s="117"/>
      <c r="AP258" s="117"/>
      <c r="AQ258" s="117"/>
      <c r="AR258" s="117"/>
      <c r="AS258" s="117"/>
      <c r="AT258" s="73"/>
    </row>
    <row r="259" spans="1:48" x14ac:dyDescent="0.2">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7"/>
      <c r="AL259" s="117"/>
      <c r="AM259" s="117"/>
      <c r="AN259" s="117"/>
      <c r="AO259" s="117"/>
      <c r="AP259" s="117"/>
      <c r="AQ259" s="117"/>
      <c r="AR259" s="117"/>
      <c r="AS259" s="117"/>
      <c r="AT259" s="73"/>
      <c r="AU259" s="73"/>
      <c r="AV259" s="73"/>
    </row>
    <row r="260" spans="1:48" s="73" customFormat="1" x14ac:dyDescent="0.2">
      <c r="A260" s="8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7"/>
      <c r="AL260" s="117"/>
      <c r="AM260" s="117"/>
      <c r="AN260" s="117"/>
      <c r="AO260" s="117"/>
      <c r="AP260" s="117"/>
      <c r="AQ260" s="117"/>
      <c r="AR260" s="117"/>
      <c r="AS260" s="117"/>
    </row>
    <row r="261" spans="1:48" s="73" customFormat="1" x14ac:dyDescent="0.2">
      <c r="A261" s="8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7"/>
      <c r="AL261" s="117"/>
      <c r="AM261" s="117"/>
      <c r="AN261" s="117"/>
      <c r="AO261" s="117"/>
      <c r="AP261" s="117"/>
      <c r="AQ261" s="117"/>
      <c r="AR261" s="117"/>
      <c r="AS261" s="117"/>
    </row>
    <row r="262" spans="1:48" s="73" customFormat="1" x14ac:dyDescent="0.2">
      <c r="A262" s="8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7"/>
      <c r="AL262" s="117"/>
      <c r="AM262" s="117"/>
      <c r="AN262" s="117"/>
      <c r="AO262" s="117"/>
      <c r="AP262" s="117"/>
      <c r="AQ262" s="117"/>
      <c r="AR262" s="117"/>
      <c r="AS262" s="117"/>
      <c r="AU262" s="89"/>
      <c r="AV262" s="89"/>
    </row>
    <row r="263" spans="1:48" s="73" customFormat="1" x14ac:dyDescent="0.2">
      <c r="A263" s="8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7"/>
      <c r="AL263" s="117"/>
      <c r="AM263" s="117"/>
      <c r="AN263" s="117"/>
      <c r="AO263" s="117"/>
      <c r="AP263" s="117"/>
      <c r="AQ263" s="117"/>
      <c r="AR263" s="117"/>
      <c r="AS263" s="117"/>
      <c r="AU263" s="89"/>
      <c r="AV263" s="89"/>
    </row>
    <row r="264" spans="1:48" s="89" customFormat="1" x14ac:dyDescent="0.2">
      <c r="A264" s="87">
        <v>5</v>
      </c>
      <c r="B264" s="90" t="s">
        <v>211</v>
      </c>
      <c r="C264"/>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U264"/>
      <c r="AV264"/>
    </row>
    <row r="265" spans="1:48" x14ac:dyDescent="0.2">
      <c r="C265" s="89"/>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7"/>
      <c r="AN265" s="117"/>
      <c r="AO265" s="117"/>
      <c r="AP265" s="117"/>
      <c r="AQ265" s="117"/>
      <c r="AR265" s="117"/>
      <c r="AS265" s="117"/>
      <c r="AT265" s="73"/>
    </row>
    <row r="266" spans="1:48" ht="16" thickBot="1" x14ac:dyDescent="0.25">
      <c r="Q266" s="117"/>
      <c r="R266" s="117"/>
      <c r="S266" s="117"/>
      <c r="T266" s="117"/>
      <c r="U266" s="117"/>
      <c r="V266" s="117"/>
      <c r="W266" s="117"/>
      <c r="X266" s="117"/>
      <c r="Y266" s="117"/>
      <c r="Z266" s="117"/>
      <c r="AA266" s="117"/>
      <c r="AB266" s="117"/>
      <c r="AC266" s="117"/>
      <c r="AD266" s="117"/>
      <c r="AE266" s="117"/>
      <c r="AF266" s="117"/>
      <c r="AG266" s="117"/>
      <c r="AH266" s="117"/>
      <c r="AI266" s="117"/>
      <c r="AJ266" s="117"/>
      <c r="AK266" s="117"/>
      <c r="AL266" s="117"/>
      <c r="AM266" s="117"/>
      <c r="AN266" s="117"/>
      <c r="AO266" s="117"/>
      <c r="AP266" s="117"/>
      <c r="AQ266" s="117"/>
      <c r="AR266" s="117"/>
      <c r="AS266" s="117"/>
      <c r="AT266" s="73"/>
    </row>
    <row r="267" spans="1:48" ht="16" thickBot="1" x14ac:dyDescent="0.25">
      <c r="C267" t="s">
        <v>214</v>
      </c>
      <c r="I267" s="98">
        <f>+'évaluation globale des risques'!AU239</f>
        <v>0</v>
      </c>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7"/>
      <c r="AN267" s="117"/>
      <c r="AO267" s="117"/>
      <c r="AP267" s="117"/>
      <c r="AQ267" s="117"/>
      <c r="AR267" s="117"/>
      <c r="AS267" s="117"/>
      <c r="AT267" s="73"/>
    </row>
    <row r="268" spans="1:48" s="73" customFormat="1" x14ac:dyDescent="0.2">
      <c r="A268" s="8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row>
    <row r="269" spans="1:48" x14ac:dyDescent="0.2">
      <c r="D269" t="s">
        <v>215</v>
      </c>
      <c r="J269">
        <f>+'évaluation globale des risques'!BA219</f>
        <v>0</v>
      </c>
      <c r="K269" s="92" t="e">
        <f>+J269/I267</f>
        <v>#DIV/0!</v>
      </c>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73"/>
      <c r="AU269" t="s">
        <v>193</v>
      </c>
      <c r="AV269">
        <f>+'évaluation globale des risques'!AV239</f>
        <v>0</v>
      </c>
    </row>
    <row r="270" spans="1:48" x14ac:dyDescent="0.2">
      <c r="D270" t="s">
        <v>216</v>
      </c>
      <c r="J270">
        <f>+'évaluation globale des risques'!BA220</f>
        <v>0</v>
      </c>
      <c r="K270" s="92" t="e">
        <f>+J270/I267</f>
        <v>#DIV/0!</v>
      </c>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7"/>
      <c r="AL270" s="117"/>
      <c r="AM270" s="117"/>
      <c r="AN270" s="117"/>
      <c r="AO270" s="117"/>
      <c r="AP270" s="117"/>
      <c r="AQ270" s="117"/>
      <c r="AR270" s="117"/>
      <c r="AS270" s="117"/>
      <c r="AT270" s="73"/>
      <c r="AU270" t="s">
        <v>194</v>
      </c>
      <c r="AV270">
        <f>+'évaluation globale des risques'!AW239</f>
        <v>0</v>
      </c>
    </row>
    <row r="271" spans="1:48" x14ac:dyDescent="0.2">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7"/>
      <c r="AL271" s="117"/>
      <c r="AM271" s="117"/>
      <c r="AN271" s="117"/>
      <c r="AO271" s="117"/>
      <c r="AP271" s="117"/>
      <c r="AQ271" s="117"/>
      <c r="AR271" s="117"/>
      <c r="AS271" s="117"/>
      <c r="AT271" s="73"/>
      <c r="AU271" t="s">
        <v>213</v>
      </c>
      <c r="AV271">
        <f>+'évaluation globale des risques'!AX239</f>
        <v>0</v>
      </c>
    </row>
    <row r="272" spans="1:48" x14ac:dyDescent="0.2">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7"/>
      <c r="AL272" s="117"/>
      <c r="AM272" s="117"/>
      <c r="AN272" s="117"/>
      <c r="AO272" s="117"/>
      <c r="AP272" s="117"/>
      <c r="AQ272" s="117"/>
      <c r="AR272" s="117"/>
      <c r="AS272" s="117"/>
      <c r="AT272" s="73"/>
    </row>
    <row r="273" spans="17:46" x14ac:dyDescent="0.2">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73"/>
    </row>
    <row r="274" spans="17:46" x14ac:dyDescent="0.2">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7"/>
      <c r="AN274" s="117"/>
      <c r="AO274" s="117"/>
      <c r="AP274" s="117"/>
      <c r="AQ274" s="117"/>
      <c r="AR274" s="117"/>
      <c r="AS274" s="117"/>
      <c r="AT274" s="73"/>
    </row>
    <row r="275" spans="17:46" x14ac:dyDescent="0.2">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7"/>
      <c r="AN275" s="117"/>
      <c r="AO275" s="117"/>
      <c r="AP275" s="117"/>
      <c r="AQ275" s="117"/>
      <c r="AR275" s="117"/>
      <c r="AS275" s="117"/>
      <c r="AT275" s="73"/>
    </row>
    <row r="276" spans="17:46" x14ac:dyDescent="0.2">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7"/>
      <c r="AN276" s="117"/>
      <c r="AO276" s="117"/>
      <c r="AP276" s="117"/>
      <c r="AQ276" s="117"/>
      <c r="AR276" s="117"/>
      <c r="AS276" s="117"/>
      <c r="AT276" s="73"/>
    </row>
    <row r="277" spans="17:46" x14ac:dyDescent="0.2">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7"/>
      <c r="AN277" s="117"/>
      <c r="AO277" s="117"/>
      <c r="AP277" s="117"/>
      <c r="AQ277" s="117"/>
      <c r="AR277" s="117"/>
      <c r="AS277" s="117"/>
      <c r="AT277" s="73"/>
    </row>
    <row r="278" spans="17:46" x14ac:dyDescent="0.2">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7"/>
      <c r="AL278" s="117"/>
      <c r="AM278" s="117"/>
      <c r="AN278" s="117"/>
      <c r="AO278" s="117"/>
      <c r="AP278" s="117"/>
      <c r="AQ278" s="117"/>
      <c r="AR278" s="117"/>
      <c r="AS278" s="117"/>
      <c r="AT278" s="73"/>
    </row>
    <row r="279" spans="17:46" x14ac:dyDescent="0.2">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73"/>
    </row>
    <row r="280" spans="17:46" x14ac:dyDescent="0.2">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73"/>
    </row>
    <row r="281" spans="17:46" x14ac:dyDescent="0.2">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73"/>
    </row>
    <row r="282" spans="17:46" x14ac:dyDescent="0.2">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73"/>
    </row>
    <row r="283" spans="17:46" x14ac:dyDescent="0.2">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73"/>
    </row>
    <row r="284" spans="17:46" x14ac:dyDescent="0.2">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73"/>
    </row>
    <row r="285" spans="17:46" x14ac:dyDescent="0.2">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73"/>
    </row>
    <row r="286" spans="17:46" x14ac:dyDescent="0.2">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73"/>
    </row>
    <row r="287" spans="17:46" x14ac:dyDescent="0.2">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73"/>
    </row>
    <row r="288" spans="17:46" x14ac:dyDescent="0.2">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73"/>
    </row>
    <row r="289" spans="17:46" x14ac:dyDescent="0.2">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73"/>
    </row>
    <row r="290" spans="17:46" x14ac:dyDescent="0.2">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73"/>
    </row>
    <row r="291" spans="17:46" x14ac:dyDescent="0.2">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73"/>
    </row>
    <row r="292" spans="17:46" x14ac:dyDescent="0.2">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73"/>
    </row>
    <row r="293" spans="17:46" x14ac:dyDescent="0.2">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7"/>
      <c r="AL293" s="117"/>
      <c r="AM293" s="117"/>
      <c r="AN293" s="117"/>
      <c r="AO293" s="117"/>
      <c r="AP293" s="117"/>
      <c r="AQ293" s="117"/>
      <c r="AR293" s="117"/>
      <c r="AS293" s="117"/>
      <c r="AT293" s="73"/>
    </row>
    <row r="294" spans="17:46" x14ac:dyDescent="0.2">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7"/>
      <c r="AN294" s="117"/>
      <c r="AO294" s="117"/>
      <c r="AP294" s="117"/>
      <c r="AQ294" s="117"/>
      <c r="AR294" s="117"/>
      <c r="AS294" s="117"/>
      <c r="AT294" s="73"/>
    </row>
  </sheetData>
  <sheetProtection algorithmName="SHA-512" hashValue="4BUKvjdCR7XcV0subRUX99ADqcdxhaLqNFWaUFmJd9J1GXBN1rs57kOc18mk7URD8Ed4NpJHj2e3NUDuloOyqg==" saltValue="GezE3AUoRfbt+Kwe3lgd+g==" spinCount="100000" sheet="1" objects="1" scenarios="1"/>
  <mergeCells count="1">
    <mergeCell ref="A1:O3"/>
  </mergeCells>
  <conditionalFormatting sqref="K11:L11 P37:AT37 M37:N37 P104:AT104 M104:N104 P170:AT170 M170:N170 P235:AT235 M235:N235">
    <cfRule type="cellIs" dxfId="9" priority="19" operator="greaterThan">
      <formula>0</formula>
    </cfRule>
  </conditionalFormatting>
  <conditionalFormatting sqref="K12:L12 P38:AT38 M38:N38 P105:AT105 M105:N105 P171:AT171 M171:N171 P236:AT236 M236:N236">
    <cfRule type="cellIs" dxfId="8" priority="18" operator="greaterThan">
      <formula>0</formula>
    </cfRule>
  </conditionalFormatting>
  <conditionalFormatting sqref="K72:L72">
    <cfRule type="cellIs" dxfId="7" priority="15" operator="greaterThan">
      <formula>0</formula>
    </cfRule>
  </conditionalFormatting>
  <conditionalFormatting sqref="K73:L73">
    <cfRule type="cellIs" dxfId="6" priority="14" operator="greaterThan">
      <formula>0</formula>
    </cfRule>
  </conditionalFormatting>
  <conditionalFormatting sqref="K138:L138">
    <cfRule type="cellIs" dxfId="5" priority="11" operator="greaterThan">
      <formula>0</formula>
    </cfRule>
  </conditionalFormatting>
  <conditionalFormatting sqref="K139:L139">
    <cfRule type="cellIs" dxfId="4" priority="10" operator="greaterThan">
      <formula>0</formula>
    </cfRule>
  </conditionalFormatting>
  <conditionalFormatting sqref="K204:L204">
    <cfRule type="cellIs" dxfId="3" priority="7" operator="greaterThan">
      <formula>0</formula>
    </cfRule>
  </conditionalFormatting>
  <conditionalFormatting sqref="K205:L205">
    <cfRule type="cellIs" dxfId="2" priority="6" operator="greaterThan">
      <formula>0</formula>
    </cfRule>
  </conditionalFormatting>
  <conditionalFormatting sqref="J269:K269">
    <cfRule type="cellIs" dxfId="1" priority="3" operator="greaterThan">
      <formula>0</formula>
    </cfRule>
  </conditionalFormatting>
  <conditionalFormatting sqref="J270:K270">
    <cfRule type="cellIs" dxfId="0" priority="2" operator="greaterThan">
      <formula>0</formula>
    </cfRule>
  </conditionalFormatting>
  <pageMargins left="0.7" right="0.7" top="0.75" bottom="0.75" header="0.3" footer="0.3"/>
  <pageSetup paperSize="9" orientation="landscape"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6"/>
  <sheetViews>
    <sheetView showGridLines="0" workbookViewId="0">
      <selection activeCell="A3" sqref="A3"/>
    </sheetView>
  </sheetViews>
  <sheetFormatPr baseColWidth="10" defaultColWidth="8.83203125" defaultRowHeight="15" x14ac:dyDescent="0.2"/>
  <cols>
    <col min="1" max="1" width="165.5" customWidth="1"/>
    <col min="2" max="2" width="3.1640625" customWidth="1"/>
    <col min="3" max="3" width="31.5" customWidth="1"/>
  </cols>
  <sheetData>
    <row r="1" spans="1:3" ht="43.5" customHeight="1" x14ac:dyDescent="0.2">
      <c r="A1" s="82" t="s">
        <v>167</v>
      </c>
      <c r="C1" s="102"/>
    </row>
    <row r="2" spans="1:3" ht="48" x14ac:dyDescent="0.2">
      <c r="A2" s="2" t="s">
        <v>168</v>
      </c>
      <c r="C2" s="147" t="s">
        <v>231</v>
      </c>
    </row>
    <row r="3" spans="1:3" ht="144" x14ac:dyDescent="0.2">
      <c r="A3" s="2" t="s">
        <v>245</v>
      </c>
      <c r="C3" s="147" t="s">
        <v>231</v>
      </c>
    </row>
    <row r="4" spans="1:3" ht="50.25" customHeight="1" x14ac:dyDescent="0.2">
      <c r="A4" s="2" t="s">
        <v>169</v>
      </c>
      <c r="C4" s="147" t="s">
        <v>231</v>
      </c>
    </row>
    <row r="5" spans="1:3" ht="48" x14ac:dyDescent="0.2">
      <c r="A5" s="2" t="s">
        <v>170</v>
      </c>
      <c r="C5" s="147" t="s">
        <v>231</v>
      </c>
    </row>
    <row r="6" spans="1:3" ht="224" x14ac:dyDescent="0.2">
      <c r="A6" s="2" t="s">
        <v>246</v>
      </c>
      <c r="C6" s="147" t="s">
        <v>231</v>
      </c>
    </row>
  </sheetData>
  <sheetProtection algorithmName="SHA-512" hashValue="qtbHZJe1KP4XhtNIHMzYILMQEHJh1mnv07j15kfElCtihYMzc9EKyv8DcUi+MQnipRgpWPcjdthEaMWAJ79WfA==" saltValue="vr3ccMcatjaWLCXM6pVdwA==" spinCount="100000" sheet="1" objects="1" scenarios="1"/>
  <hyperlinks>
    <hyperlink ref="C2" location="'évaluation globale des risques'!B6" display="retour vers &quot;évaluation globale des risques&quot;" xr:uid="{00000000-0004-0000-0400-000000000000}"/>
    <hyperlink ref="C3" location="'évaluation globale des risques'!B10" display="retour vers &quot;évaluation globale des risques&quot;" xr:uid="{00000000-0004-0000-0400-000001000000}"/>
    <hyperlink ref="C4" location="'évaluation globale des risques'!B12" display="retour vers &quot;évaluation globale des risques&quot;" xr:uid="{00000000-0004-0000-0400-000002000000}"/>
    <hyperlink ref="C6" location="'évaluation globale des risques'!B17" display="retour vers &quot;évaluation globale des risques&quot;" xr:uid="{00000000-0004-0000-0400-000003000000}"/>
    <hyperlink ref="C5" location="'évaluation globale des risques'!B15" display="retour vers &quot;évaluation globale des risques&quot;" xr:uid="{00000000-0004-0000-0400-000004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11c17fca-a23a-4398-add8-c29df0da4a2e">
      <Terms xmlns="http://schemas.microsoft.com/office/infopath/2007/PartnerControls"/>
    </TaxKeywordTaxHTField>
    <Initialen_x0020_FSMA xmlns="50a7af36-47f6-4c90-b0b5-5469747b7d92" xsi:nil="true"/>
    <Dataclassification xmlns="50a7af36-47f6-4c90-b0b5-5469747b7d92">Internal</Dataclassification>
    <ContentType0 xmlns="50a7af36-47f6-4c90-b0b5-5469747b7d92">General</ContentType0>
    <Status xmlns="50a7af36-47f6-4c90-b0b5-5469747b7d92">Draft</Status>
    <TaxCatchAll xmlns="11c17fca-a23a-4398-add8-c29df0da4a2e"/>
    <Language xmlns="50a7af36-47f6-4c90-b0b5-5469747b7d92">FR</Language>
    <Statuut xmlns="50a7af36-47f6-4c90-b0b5-5469747b7d92">
      <Value>IN</Value>
      <Value>INAS</Value>
    </Statuu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F8A8FE98DBEE40A4A499FF2F19C2DB" ma:contentTypeVersion="25" ma:contentTypeDescription="Create a new document." ma:contentTypeScope="" ma:versionID="fc2743a649d8334583fa4aaf59b04efa">
  <xsd:schema xmlns:xsd="http://www.w3.org/2001/XMLSchema" xmlns:xs="http://www.w3.org/2001/XMLSchema" xmlns:p="http://schemas.microsoft.com/office/2006/metadata/properties" xmlns:ns2="11c17fca-a23a-4398-add8-c29df0da4a2e" xmlns:ns3="50a7af36-47f6-4c90-b0b5-5469747b7d92" targetNamespace="http://schemas.microsoft.com/office/2006/metadata/properties" ma:root="true" ma:fieldsID="de4b53ab12dabafe35967ce85c2276ac" ns2:_="" ns3:_="">
    <xsd:import namespace="11c17fca-a23a-4398-add8-c29df0da4a2e"/>
    <xsd:import namespace="50a7af36-47f6-4c90-b0b5-5469747b7d92"/>
    <xsd:element name="properties">
      <xsd:complexType>
        <xsd:sequence>
          <xsd:element name="documentManagement">
            <xsd:complexType>
              <xsd:all>
                <xsd:element ref="ns2:TaxKeywordTaxHTField" minOccurs="0"/>
                <xsd:element ref="ns2:TaxCatchAll" minOccurs="0"/>
                <xsd:element ref="ns3:Statuut" minOccurs="0"/>
                <xsd:element ref="ns3:Initialen_x0020_FSMA" minOccurs="0"/>
                <xsd:element ref="ns3:ContentType0" minOccurs="0"/>
                <xsd:element ref="ns3:Dataclassification" minOccurs="0"/>
                <xsd:element ref="ns3:Status" minOccurs="0"/>
                <xsd:element ref="ns3: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c17fca-a23a-4398-add8-c29df0da4a2e"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733e9705-8999-4689-82cc-e4b589d7ceac"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de1a0e75-34da-4b6c-b000-2c01a89e23f0}" ma:internalName="TaxCatchAll" ma:showField="CatchAllData" ma:web="11c17fca-a23a-4398-add8-c29df0da4a2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a7af36-47f6-4c90-b0b5-5469747b7d92" elementFormDefault="qualified">
    <xsd:import namespace="http://schemas.microsoft.com/office/2006/documentManagement/types"/>
    <xsd:import namespace="http://schemas.microsoft.com/office/infopath/2007/PartnerControls"/>
    <xsd:element name="Statuut" ma:index="11" nillable="true" ma:displayName="Statuut" ma:default="Alle" ma:internalName="Statuut">
      <xsd:complexType>
        <xsd:complexContent>
          <xsd:extension base="dms:MultiChoice">
            <xsd:sequence>
              <xsd:element name="Value" maxOccurs="unbounded" minOccurs="0" nillable="true">
                <xsd:simpleType>
                  <xsd:restriction base="dms:Choice">
                    <xsd:enumeration value="Alle"/>
                    <xsd:enumeration value="LE"/>
                    <xsd:enumeration value="IN"/>
                    <xsd:enumeration value="LEMO"/>
                    <xsd:enumeration value="LECO"/>
                    <xsd:enumeration value="INCO"/>
                    <xsd:enumeration value="INMO"/>
                    <xsd:enumeration value="INBA"/>
                    <xsd:enumeration value="INAS"/>
                    <xsd:enumeration value="INRA"/>
                  </xsd:restriction>
                </xsd:simpleType>
              </xsd:element>
            </xsd:sequence>
          </xsd:extension>
        </xsd:complexContent>
      </xsd:complexType>
    </xsd:element>
    <xsd:element name="Initialen_x0020_FSMA" ma:index="12" nillable="true" ma:displayName="Initialen FSMA" ma:internalName="Initialen_x0020_FSMA">
      <xsd:simpleType>
        <xsd:restriction base="dms:Text">
          <xsd:maxLength value="10"/>
        </xsd:restriction>
      </xsd:simpleType>
    </xsd:element>
    <xsd:element name="ContentType0" ma:index="13" nillable="true" ma:displayName="ContentType" ma:default="General" ma:format="Dropdown" ma:internalName="ContentType0" ma:readOnly="false">
      <xsd:simpleType>
        <xsd:union memberTypes="dms:Text">
          <xsd:simpleType>
            <xsd:restriction base="dms:Choice">
              <xsd:enumeration value="General"/>
              <xsd:enumeration value="Memo CDC"/>
              <xsd:enumeration value="Communication Out"/>
              <xsd:enumeration value="Annexe"/>
              <xsd:enumeration value="Legislation"/>
              <xsd:enumeration value="Template"/>
            </xsd:restriction>
          </xsd:simpleType>
        </xsd:union>
      </xsd:simpleType>
    </xsd:element>
    <xsd:element name="Dataclassification" ma:index="14" nillable="true" ma:displayName="Dataclassification" ma:default="Internal" ma:format="Dropdown" ma:internalName="Dataclassification">
      <xsd:simpleType>
        <xsd:restriction base="dms:Choice">
          <xsd:enumeration value="Public"/>
          <xsd:enumeration value="Internal"/>
        </xsd:restriction>
      </xsd:simpleType>
    </xsd:element>
    <xsd:element name="Status" ma:index="15" nillable="true" ma:displayName="Status" ma:default="TBD" ma:format="Dropdown" ma:internalName="Status">
      <xsd:simpleType>
        <xsd:restriction base="dms:Choice">
          <xsd:enumeration value="Draft"/>
          <xsd:enumeration value="Final"/>
          <xsd:enumeration value="To be archived"/>
          <xsd:enumeration value="TBD"/>
        </xsd:restriction>
      </xsd:simpleType>
    </xsd:element>
    <xsd:element name="Language" ma:index="16" nillable="true" ma:displayName="Language" ma:default="NL" ma:format="Dropdown" ma:internalName="Language">
      <xsd:simpleType>
        <xsd:restriction base="dms:Choice">
          <xsd:enumeration value="NL"/>
          <xsd:enumeration value="FR"/>
          <xsd:enumeration value="E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2F5FF2-37DE-45D0-93BF-5D1EDECB01DC}">
  <ds:schemaRefs>
    <ds:schemaRef ds:uri="http://schemas.microsoft.com/sharepoint/v3/contenttype/forms"/>
  </ds:schemaRefs>
</ds:datastoreItem>
</file>

<file path=customXml/itemProps2.xml><?xml version="1.0" encoding="utf-8"?>
<ds:datastoreItem xmlns:ds="http://schemas.openxmlformats.org/officeDocument/2006/customXml" ds:itemID="{CABDB1EC-EB6B-45A6-BEC3-40148CCE6E0C}">
  <ds:schemaRefs>
    <ds:schemaRef ds:uri="http://purl.org/dc/terms/"/>
    <ds:schemaRef ds:uri="11c17fca-a23a-4398-add8-c29df0da4a2e"/>
    <ds:schemaRef ds:uri="http://www.w3.org/XML/1998/namespace"/>
    <ds:schemaRef ds:uri="http://purl.org/dc/elements/1.1/"/>
    <ds:schemaRef ds:uri="50a7af36-47f6-4c90-b0b5-5469747b7d92"/>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159CC92-7AE7-45BB-8110-A8911B146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c17fca-a23a-4398-add8-c29df0da4a2e"/>
    <ds:schemaRef ds:uri="50a7af36-47f6-4c90-b0b5-5469747b7d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Facteurs de risque</vt:lpstr>
      <vt:lpstr>évaluation globale des risques</vt:lpstr>
      <vt:lpstr>Sheet1</vt:lpstr>
      <vt:lpstr>tableau de bord</vt:lpstr>
      <vt:lpstr>Définition des termes</vt:lpstr>
      <vt:lpstr>'tableau de bord'!Afdrukbereik</vt:lpstr>
    </vt:vector>
  </TitlesOfParts>
  <Company>FSMA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Facteurs de risques</dc:title>
  <dc:creator>Joseph, Sandrine</dc:creator>
  <cp:keywords/>
  <cp:lastModifiedBy>Microsoft Office User</cp:lastModifiedBy>
  <cp:lastPrinted>2018-05-18T12:47:01Z</cp:lastPrinted>
  <dcterms:created xsi:type="dcterms:W3CDTF">2018-04-12T05:54:16Z</dcterms:created>
  <dcterms:modified xsi:type="dcterms:W3CDTF">2018-09-28T14:11:46Z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0x0101005EF8A8FE98DBEE40A4A499FF2F19C2DB</vt:lpwstr>
  </property>
  <property fmtid="{D5CDD505-2E9C-101B-9397-08002B2CF9AE}" pid="3" name="TaxKeyword">
    <vt:lpwstr/>
  </property>
  <property fmtid="{D5CDD505-2E9C-101B-9397-08002B2CF9AE}" pid="4" name="_AdHocReviewCycleID">
    <vt:i4>-65884753</vt:i4>
  </property>
  <property fmtid="{D5CDD505-2E9C-101B-9397-08002B2CF9AE}" pid="5" name="_NewReviewCycle">
    <vt:lpwstr/>
  </property>
  <property fmtid="{D5CDD505-2E9C-101B-9397-08002B2CF9AE}" pid="6" name="_EmailSubject">
    <vt:lpwstr>AML</vt:lpwstr>
  </property>
  <property fmtid="{D5CDD505-2E9C-101B-9397-08002B2CF9AE}" pid="7" name="_AuthorEmail">
    <vt:lpwstr>Sandrine.Joseph@fsma.be</vt:lpwstr>
  </property>
  <property fmtid="{D5CDD505-2E9C-101B-9397-08002B2CF9AE}" pid="8" name="_AuthorEmailDisplayName">
    <vt:lpwstr>Joseph, Sandrine</vt:lpwstr>
  </property>
  <property fmtid="{D5CDD505-2E9C-101B-9397-08002B2CF9AE}" pid="9" name="_PreviousAdHocReviewCycleID">
    <vt:i4>58829264</vt:i4>
  </property>
  <property fmtid="{D5CDD505-2E9C-101B-9397-08002B2CF9AE}" pid="10" name="_ReviewingToolsShownOnce">
    <vt:lpwstr/>
  </property>
</Properties>
</file>